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040"/>
  </bookViews>
  <sheets>
    <sheet name="エントリーシート団体用記入例" sheetId="5" r:id="rId1"/>
    <sheet name="エントリーシート団体用No.1" sheetId="1" r:id="rId2"/>
    <sheet name="エントリーシート団体用No.2" sheetId="6" r:id="rId3"/>
    <sheet name="エントリーシート団体用No.3" sheetId="7" r:id="rId4"/>
    <sheet name="エントリーシート団体用No.4" sheetId="8" r:id="rId5"/>
    <sheet name="エントリーシート団体用No.5" sheetId="9" r:id="rId6"/>
    <sheet name="カテゴリー" sheetId="2" state="hidden" r:id="rId7"/>
    <sheet name="エントリー一覧" sheetId="3" r:id="rId8"/>
    <sheet name="リレー確認表" sheetId="10" r:id="rId9"/>
    <sheet name="会計" sheetId="4" r:id="rId10"/>
  </sheets>
  <definedNames>
    <definedName name="N">カテゴリー!#REF!</definedName>
    <definedName name="Y">カテゴリー!#REF!</definedName>
    <definedName name="まる">カテゴリー!#REF!</definedName>
    <definedName name="以下">カテゴリー!#REF!</definedName>
    <definedName name="以下１">カテゴリー!#REF!</definedName>
    <definedName name="以外">カテゴリー!$F$2:$F$12</definedName>
    <definedName name="以外１">カテゴリー!$H$2:$H$5</definedName>
    <definedName name="以上">カテゴリー!#REF!</definedName>
    <definedName name="以上１">カテゴリー!#REF!</definedName>
    <definedName name="中高">カテゴリー!$G$2:$G$7</definedName>
    <definedName name="中高１">カテゴリー!$I$2:$I$10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4" l="1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P14" i="4" l="1"/>
  <c r="Q14" i="4" s="1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K10" i="10"/>
  <c r="K11" i="10" s="1"/>
  <c r="J10" i="10"/>
  <c r="J11" i="10" s="1"/>
  <c r="I10" i="10"/>
  <c r="I11" i="10" s="1"/>
  <c r="H10" i="10"/>
  <c r="H11" i="10" s="1"/>
  <c r="G10" i="10"/>
  <c r="G11" i="10" s="1"/>
  <c r="F10" i="10"/>
  <c r="F11" i="10" s="1"/>
  <c r="E10" i="10"/>
  <c r="E11" i="10" s="1"/>
  <c r="D10" i="10"/>
  <c r="D11" i="10" s="1"/>
  <c r="C10" i="10"/>
  <c r="C11" i="10" s="1"/>
  <c r="B10" i="10"/>
  <c r="B11" i="10" s="1"/>
  <c r="K8" i="10"/>
  <c r="K9" i="10" s="1"/>
  <c r="J8" i="10"/>
  <c r="J9" i="10" s="1"/>
  <c r="I8" i="10"/>
  <c r="I9" i="10" s="1"/>
  <c r="H8" i="10"/>
  <c r="H9" i="10" s="1"/>
  <c r="G8" i="10"/>
  <c r="G9" i="10" s="1"/>
  <c r="F8" i="10"/>
  <c r="F9" i="10" s="1"/>
  <c r="E8" i="10"/>
  <c r="E9" i="10" s="1"/>
  <c r="D8" i="10"/>
  <c r="D9" i="10" s="1"/>
  <c r="C8" i="10"/>
  <c r="C9" i="10" s="1"/>
  <c r="B8" i="10"/>
  <c r="B9" i="10" s="1"/>
  <c r="K6" i="10"/>
  <c r="K7" i="10" s="1"/>
  <c r="J6" i="10"/>
  <c r="J7" i="10" s="1"/>
  <c r="I6" i="10"/>
  <c r="I7" i="10" s="1"/>
  <c r="H6" i="10"/>
  <c r="H7" i="10" s="1"/>
  <c r="G6" i="10"/>
  <c r="G7" i="10" s="1"/>
  <c r="F6" i="10"/>
  <c r="F7" i="10" s="1"/>
  <c r="E6" i="10"/>
  <c r="E7" i="10" s="1"/>
  <c r="D6" i="10"/>
  <c r="D7" i="10" s="1"/>
  <c r="C6" i="10"/>
  <c r="C7" i="10" s="1"/>
  <c r="B6" i="10"/>
  <c r="B7" i="10" s="1"/>
  <c r="B2" i="10"/>
  <c r="B3" i="10" s="1"/>
  <c r="K4" i="10"/>
  <c r="K5" i="10" s="1"/>
  <c r="J4" i="10"/>
  <c r="J5" i="10" s="1"/>
  <c r="I4" i="10"/>
  <c r="I5" i="10" s="1"/>
  <c r="H4" i="10"/>
  <c r="H5" i="10" s="1"/>
  <c r="G4" i="10"/>
  <c r="G5" i="10" s="1"/>
  <c r="F4" i="10"/>
  <c r="F5" i="10" s="1"/>
  <c r="E4" i="10"/>
  <c r="E5" i="10" s="1"/>
  <c r="D4" i="10"/>
  <c r="D5" i="10" s="1"/>
  <c r="C4" i="10"/>
  <c r="C5" i="10" s="1"/>
  <c r="K2" i="10"/>
  <c r="K3" i="10" s="1"/>
  <c r="J2" i="10"/>
  <c r="J3" i="10" s="1"/>
  <c r="I2" i="10"/>
  <c r="I3" i="10" s="1"/>
  <c r="H2" i="10"/>
  <c r="H3" i="10" s="1"/>
  <c r="G2" i="10"/>
  <c r="G3" i="10" s="1"/>
  <c r="F2" i="10"/>
  <c r="F3" i="10" s="1"/>
  <c r="E2" i="10"/>
  <c r="E3" i="10" s="1"/>
  <c r="D2" i="10"/>
  <c r="D3" i="10" s="1"/>
  <c r="C2" i="10"/>
  <c r="C3" i="10" s="1"/>
  <c r="B4" i="10"/>
  <c r="B5" i="10" s="1"/>
  <c r="C83" i="4"/>
  <c r="D83" i="4"/>
  <c r="E83" i="4"/>
  <c r="F83" i="4"/>
  <c r="H83" i="4"/>
  <c r="P12" i="9" s="1"/>
  <c r="I83" i="4"/>
  <c r="K83" i="4"/>
  <c r="L83" i="4"/>
  <c r="M83" i="4"/>
  <c r="C84" i="4"/>
  <c r="D84" i="4"/>
  <c r="E84" i="4"/>
  <c r="F84" i="4"/>
  <c r="H84" i="4"/>
  <c r="P13" i="9" s="1"/>
  <c r="I84" i="4"/>
  <c r="K84" i="4"/>
  <c r="L84" i="4"/>
  <c r="M84" i="4"/>
  <c r="C85" i="4"/>
  <c r="D85" i="4"/>
  <c r="E85" i="4"/>
  <c r="F85" i="4"/>
  <c r="H85" i="4"/>
  <c r="P14" i="9" s="1"/>
  <c r="I85" i="4"/>
  <c r="K85" i="4"/>
  <c r="L85" i="4"/>
  <c r="M85" i="4"/>
  <c r="C86" i="4"/>
  <c r="D86" i="4"/>
  <c r="E86" i="4"/>
  <c r="F86" i="4"/>
  <c r="H86" i="4"/>
  <c r="P15" i="9" s="1"/>
  <c r="I86" i="4"/>
  <c r="K86" i="4"/>
  <c r="L86" i="4"/>
  <c r="M86" i="4"/>
  <c r="C87" i="4"/>
  <c r="D87" i="4"/>
  <c r="E87" i="4"/>
  <c r="F87" i="4"/>
  <c r="H87" i="4"/>
  <c r="P16" i="9" s="1"/>
  <c r="I87" i="4"/>
  <c r="K87" i="4"/>
  <c r="L87" i="4"/>
  <c r="M87" i="4"/>
  <c r="C88" i="4"/>
  <c r="D88" i="4"/>
  <c r="E88" i="4"/>
  <c r="F88" i="4"/>
  <c r="H88" i="4"/>
  <c r="P17" i="9" s="1"/>
  <c r="I88" i="4"/>
  <c r="K88" i="4"/>
  <c r="L88" i="4"/>
  <c r="M88" i="4"/>
  <c r="C89" i="4"/>
  <c r="D89" i="4"/>
  <c r="E89" i="4"/>
  <c r="F89" i="4"/>
  <c r="H89" i="4"/>
  <c r="P18" i="9" s="1"/>
  <c r="I89" i="4"/>
  <c r="K89" i="4"/>
  <c r="L89" i="4"/>
  <c r="M89" i="4"/>
  <c r="C90" i="4"/>
  <c r="D90" i="4"/>
  <c r="E90" i="4"/>
  <c r="F90" i="4"/>
  <c r="H90" i="4"/>
  <c r="P19" i="9" s="1"/>
  <c r="I90" i="4"/>
  <c r="K90" i="4"/>
  <c r="L90" i="4"/>
  <c r="M90" i="4"/>
  <c r="C91" i="4"/>
  <c r="D91" i="4"/>
  <c r="E91" i="4"/>
  <c r="F91" i="4"/>
  <c r="H91" i="4"/>
  <c r="P20" i="9" s="1"/>
  <c r="I91" i="4"/>
  <c r="K91" i="4"/>
  <c r="L91" i="4"/>
  <c r="M91" i="4"/>
  <c r="C92" i="4"/>
  <c r="D92" i="4"/>
  <c r="E92" i="4"/>
  <c r="F92" i="4"/>
  <c r="H92" i="4"/>
  <c r="P21" i="9" s="1"/>
  <c r="I92" i="4"/>
  <c r="K92" i="4"/>
  <c r="L92" i="4"/>
  <c r="M92" i="4"/>
  <c r="C93" i="4"/>
  <c r="D93" i="4"/>
  <c r="E93" i="4"/>
  <c r="F93" i="4"/>
  <c r="H93" i="4"/>
  <c r="P22" i="9" s="1"/>
  <c r="I93" i="4"/>
  <c r="K93" i="4"/>
  <c r="L93" i="4"/>
  <c r="M93" i="4"/>
  <c r="C94" i="4"/>
  <c r="D94" i="4"/>
  <c r="E94" i="4"/>
  <c r="F94" i="4"/>
  <c r="H94" i="4"/>
  <c r="P23" i="9" s="1"/>
  <c r="I94" i="4"/>
  <c r="K94" i="4"/>
  <c r="L94" i="4"/>
  <c r="M94" i="4"/>
  <c r="C95" i="4"/>
  <c r="D95" i="4"/>
  <c r="E95" i="4"/>
  <c r="F95" i="4"/>
  <c r="H95" i="4"/>
  <c r="P24" i="9" s="1"/>
  <c r="I95" i="4"/>
  <c r="K95" i="4"/>
  <c r="L95" i="4"/>
  <c r="M95" i="4"/>
  <c r="C96" i="4"/>
  <c r="D96" i="4"/>
  <c r="E96" i="4"/>
  <c r="F96" i="4"/>
  <c r="H96" i="4"/>
  <c r="P25" i="9" s="1"/>
  <c r="I96" i="4"/>
  <c r="K96" i="4"/>
  <c r="L96" i="4"/>
  <c r="M96" i="4"/>
  <c r="C97" i="4"/>
  <c r="D97" i="4"/>
  <c r="E97" i="4"/>
  <c r="F97" i="4"/>
  <c r="H97" i="4"/>
  <c r="P26" i="9" s="1"/>
  <c r="I97" i="4"/>
  <c r="K97" i="4"/>
  <c r="L97" i="4"/>
  <c r="M97" i="4"/>
  <c r="C98" i="4"/>
  <c r="D98" i="4"/>
  <c r="E98" i="4"/>
  <c r="F98" i="4"/>
  <c r="H98" i="4"/>
  <c r="P27" i="9" s="1"/>
  <c r="I98" i="4"/>
  <c r="K98" i="4"/>
  <c r="L98" i="4"/>
  <c r="M98" i="4"/>
  <c r="C99" i="4"/>
  <c r="D99" i="4"/>
  <c r="E99" i="4"/>
  <c r="F99" i="4"/>
  <c r="H99" i="4"/>
  <c r="P28" i="9" s="1"/>
  <c r="I99" i="4"/>
  <c r="K99" i="4"/>
  <c r="L99" i="4"/>
  <c r="M99" i="4"/>
  <c r="C100" i="4"/>
  <c r="D100" i="4"/>
  <c r="E100" i="4"/>
  <c r="F100" i="4"/>
  <c r="H100" i="4"/>
  <c r="P29" i="9" s="1"/>
  <c r="I100" i="4"/>
  <c r="K100" i="4"/>
  <c r="L100" i="4"/>
  <c r="M100" i="4"/>
  <c r="C101" i="4"/>
  <c r="D101" i="4"/>
  <c r="E101" i="4"/>
  <c r="F101" i="4"/>
  <c r="H101" i="4"/>
  <c r="P30" i="9" s="1"/>
  <c r="I101" i="4"/>
  <c r="K101" i="4"/>
  <c r="L101" i="4"/>
  <c r="M101" i="4"/>
  <c r="D82" i="4"/>
  <c r="E82" i="4"/>
  <c r="F82" i="4"/>
  <c r="H82" i="4"/>
  <c r="P11" i="9" s="1"/>
  <c r="L82" i="4"/>
  <c r="C82" i="4"/>
  <c r="M82" i="4"/>
  <c r="I82" i="4"/>
  <c r="C83" i="3"/>
  <c r="D83" i="3"/>
  <c r="E83" i="3"/>
  <c r="F83" i="3"/>
  <c r="G83" i="3"/>
  <c r="H83" i="3"/>
  <c r="I83" i="3"/>
  <c r="J83" i="3"/>
  <c r="K83" i="3"/>
  <c r="L83" i="3"/>
  <c r="M83" i="3"/>
  <c r="N83" i="3"/>
  <c r="C84" i="3"/>
  <c r="D84" i="3"/>
  <c r="E84" i="3"/>
  <c r="F84" i="3"/>
  <c r="G84" i="3"/>
  <c r="H84" i="3"/>
  <c r="I84" i="3"/>
  <c r="J84" i="3"/>
  <c r="K84" i="3"/>
  <c r="L84" i="3"/>
  <c r="M84" i="3"/>
  <c r="N84" i="3"/>
  <c r="C85" i="3"/>
  <c r="D85" i="3"/>
  <c r="E85" i="3"/>
  <c r="F85" i="3"/>
  <c r="G85" i="3"/>
  <c r="H85" i="3"/>
  <c r="I85" i="3"/>
  <c r="J85" i="3"/>
  <c r="K85" i="3"/>
  <c r="L85" i="3"/>
  <c r="M85" i="3"/>
  <c r="N85" i="3"/>
  <c r="C86" i="3"/>
  <c r="D86" i="3"/>
  <c r="E86" i="3"/>
  <c r="F86" i="3"/>
  <c r="G86" i="3"/>
  <c r="H86" i="3"/>
  <c r="I86" i="3"/>
  <c r="J86" i="3"/>
  <c r="K86" i="3"/>
  <c r="L86" i="3"/>
  <c r="M86" i="3"/>
  <c r="N86" i="3"/>
  <c r="C87" i="3"/>
  <c r="D87" i="3"/>
  <c r="E87" i="3"/>
  <c r="F87" i="3"/>
  <c r="G87" i="3"/>
  <c r="H87" i="3"/>
  <c r="I87" i="3"/>
  <c r="J87" i="3"/>
  <c r="K87" i="3"/>
  <c r="L87" i="3"/>
  <c r="M87" i="3"/>
  <c r="N87" i="3"/>
  <c r="C88" i="3"/>
  <c r="D88" i="3"/>
  <c r="E88" i="3"/>
  <c r="F88" i="3"/>
  <c r="G88" i="3"/>
  <c r="H88" i="3"/>
  <c r="I88" i="3"/>
  <c r="J88" i="3"/>
  <c r="K88" i="3"/>
  <c r="L88" i="3"/>
  <c r="M88" i="3"/>
  <c r="N88" i="3"/>
  <c r="C89" i="3"/>
  <c r="D89" i="3"/>
  <c r="E89" i="3"/>
  <c r="F89" i="3"/>
  <c r="G89" i="3"/>
  <c r="H89" i="3"/>
  <c r="I89" i="3"/>
  <c r="J89" i="3"/>
  <c r="K89" i="3"/>
  <c r="L89" i="3"/>
  <c r="M89" i="3"/>
  <c r="N89" i="3"/>
  <c r="C90" i="3"/>
  <c r="D90" i="3"/>
  <c r="E90" i="3"/>
  <c r="F90" i="3"/>
  <c r="G90" i="3"/>
  <c r="H90" i="3"/>
  <c r="I90" i="3"/>
  <c r="J90" i="3"/>
  <c r="K90" i="3"/>
  <c r="L90" i="3"/>
  <c r="M90" i="3"/>
  <c r="N90" i="3"/>
  <c r="C91" i="3"/>
  <c r="D91" i="3"/>
  <c r="E91" i="3"/>
  <c r="F91" i="3"/>
  <c r="G91" i="3"/>
  <c r="H91" i="3"/>
  <c r="I91" i="3"/>
  <c r="J91" i="3"/>
  <c r="K91" i="3"/>
  <c r="L91" i="3"/>
  <c r="M91" i="3"/>
  <c r="N91" i="3"/>
  <c r="C92" i="3"/>
  <c r="D92" i="3"/>
  <c r="E92" i="3"/>
  <c r="F92" i="3"/>
  <c r="G92" i="3"/>
  <c r="H92" i="3"/>
  <c r="I92" i="3"/>
  <c r="J92" i="3"/>
  <c r="K92" i="3"/>
  <c r="L92" i="3"/>
  <c r="M92" i="3"/>
  <c r="N92" i="3"/>
  <c r="C93" i="3"/>
  <c r="D93" i="3"/>
  <c r="E93" i="3"/>
  <c r="F93" i="3"/>
  <c r="G93" i="3"/>
  <c r="H93" i="3"/>
  <c r="I93" i="3"/>
  <c r="J93" i="3"/>
  <c r="K93" i="3"/>
  <c r="L93" i="3"/>
  <c r="M93" i="3"/>
  <c r="N93" i="3"/>
  <c r="C94" i="3"/>
  <c r="D94" i="3"/>
  <c r="E94" i="3"/>
  <c r="F94" i="3"/>
  <c r="G94" i="3"/>
  <c r="H94" i="3"/>
  <c r="I94" i="3"/>
  <c r="J94" i="3"/>
  <c r="K94" i="3"/>
  <c r="L94" i="3"/>
  <c r="M94" i="3"/>
  <c r="N94" i="3"/>
  <c r="C95" i="3"/>
  <c r="D95" i="3"/>
  <c r="E95" i="3"/>
  <c r="F95" i="3"/>
  <c r="G95" i="3"/>
  <c r="H95" i="3"/>
  <c r="I95" i="3"/>
  <c r="J95" i="3"/>
  <c r="K95" i="3"/>
  <c r="L95" i="3"/>
  <c r="M95" i="3"/>
  <c r="N95" i="3"/>
  <c r="C96" i="3"/>
  <c r="D96" i="3"/>
  <c r="E96" i="3"/>
  <c r="F96" i="3"/>
  <c r="G96" i="3"/>
  <c r="H96" i="3"/>
  <c r="I96" i="3"/>
  <c r="J96" i="3"/>
  <c r="K96" i="3"/>
  <c r="L96" i="3"/>
  <c r="M96" i="3"/>
  <c r="N96" i="3"/>
  <c r="C97" i="3"/>
  <c r="D97" i="3"/>
  <c r="E97" i="3"/>
  <c r="F97" i="3"/>
  <c r="G97" i="3"/>
  <c r="H97" i="3"/>
  <c r="I97" i="3"/>
  <c r="J97" i="3"/>
  <c r="K97" i="3"/>
  <c r="L97" i="3"/>
  <c r="M97" i="3"/>
  <c r="N97" i="3"/>
  <c r="C98" i="3"/>
  <c r="D98" i="3"/>
  <c r="E98" i="3"/>
  <c r="F98" i="3"/>
  <c r="G98" i="3"/>
  <c r="H98" i="3"/>
  <c r="I98" i="3"/>
  <c r="J98" i="3"/>
  <c r="K98" i="3"/>
  <c r="L98" i="3"/>
  <c r="M98" i="3"/>
  <c r="N98" i="3"/>
  <c r="C99" i="3"/>
  <c r="D99" i="3"/>
  <c r="E99" i="3"/>
  <c r="F99" i="3"/>
  <c r="G99" i="3"/>
  <c r="H99" i="3"/>
  <c r="I99" i="3"/>
  <c r="J99" i="3"/>
  <c r="K99" i="3"/>
  <c r="L99" i="3"/>
  <c r="M99" i="3"/>
  <c r="N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D82" i="3"/>
  <c r="E82" i="3"/>
  <c r="F82" i="3"/>
  <c r="G82" i="3"/>
  <c r="H82" i="3"/>
  <c r="I82" i="3"/>
  <c r="J82" i="3"/>
  <c r="K82" i="3"/>
  <c r="L82" i="3"/>
  <c r="M82" i="3"/>
  <c r="N82" i="3"/>
  <c r="C82" i="3"/>
  <c r="Q30" i="9"/>
  <c r="Q29" i="9"/>
  <c r="Q28" i="9"/>
  <c r="Q27" i="9"/>
  <c r="S26" i="9"/>
  <c r="R26" i="9"/>
  <c r="Q26" i="9"/>
  <c r="S25" i="9"/>
  <c r="R25" i="9"/>
  <c r="Q25" i="9"/>
  <c r="S24" i="9"/>
  <c r="R24" i="9"/>
  <c r="Q24" i="9"/>
  <c r="S23" i="9"/>
  <c r="R23" i="9"/>
  <c r="Q23" i="9"/>
  <c r="S22" i="9"/>
  <c r="R22" i="9"/>
  <c r="Q22" i="9"/>
  <c r="S21" i="9"/>
  <c r="R21" i="9"/>
  <c r="Q21" i="9"/>
  <c r="S20" i="9"/>
  <c r="R20" i="9"/>
  <c r="Q20" i="9"/>
  <c r="S19" i="9"/>
  <c r="R19" i="9"/>
  <c r="Q19" i="9"/>
  <c r="W18" i="9"/>
  <c r="V18" i="9"/>
  <c r="S18" i="9"/>
  <c r="R18" i="9"/>
  <c r="Q18" i="9"/>
  <c r="W17" i="9"/>
  <c r="V17" i="9"/>
  <c r="S17" i="9"/>
  <c r="R17" i="9"/>
  <c r="Q17" i="9"/>
  <c r="W16" i="9"/>
  <c r="V16" i="9"/>
  <c r="S16" i="9"/>
  <c r="R16" i="9"/>
  <c r="Q16" i="9"/>
  <c r="W15" i="9"/>
  <c r="V15" i="9"/>
  <c r="S15" i="9"/>
  <c r="R15" i="9"/>
  <c r="Q15" i="9"/>
  <c r="W14" i="9"/>
  <c r="V14" i="9"/>
  <c r="S14" i="9"/>
  <c r="R14" i="9"/>
  <c r="Q14" i="9"/>
  <c r="W13" i="9"/>
  <c r="V13" i="9"/>
  <c r="S13" i="9"/>
  <c r="R13" i="9"/>
  <c r="Q13" i="9"/>
  <c r="W12" i="9"/>
  <c r="V12" i="9"/>
  <c r="S12" i="9"/>
  <c r="R12" i="9"/>
  <c r="Q12" i="9"/>
  <c r="W11" i="9"/>
  <c r="V11" i="9"/>
  <c r="S11" i="9"/>
  <c r="R11" i="9"/>
  <c r="Q11" i="9"/>
  <c r="W10" i="9"/>
  <c r="V10" i="9"/>
  <c r="S10" i="9"/>
  <c r="R10" i="9"/>
  <c r="H8" i="9"/>
  <c r="D8" i="9"/>
  <c r="J6" i="9"/>
  <c r="D6" i="9"/>
  <c r="D5" i="9"/>
  <c r="K4" i="9"/>
  <c r="D4" i="9"/>
  <c r="C63" i="4"/>
  <c r="D63" i="4"/>
  <c r="E63" i="4"/>
  <c r="F63" i="4"/>
  <c r="H63" i="4"/>
  <c r="P12" i="8" s="1"/>
  <c r="I63" i="4"/>
  <c r="K63" i="4"/>
  <c r="L63" i="4"/>
  <c r="M63" i="4"/>
  <c r="C64" i="4"/>
  <c r="D64" i="4"/>
  <c r="E64" i="4"/>
  <c r="F64" i="4"/>
  <c r="H64" i="4"/>
  <c r="P13" i="8" s="1"/>
  <c r="I64" i="4"/>
  <c r="K64" i="4"/>
  <c r="L64" i="4"/>
  <c r="M64" i="4"/>
  <c r="C65" i="4"/>
  <c r="D65" i="4"/>
  <c r="E65" i="4"/>
  <c r="F65" i="4"/>
  <c r="H65" i="4"/>
  <c r="P14" i="8" s="1"/>
  <c r="I65" i="4"/>
  <c r="K65" i="4"/>
  <c r="L65" i="4"/>
  <c r="M65" i="4"/>
  <c r="C66" i="4"/>
  <c r="D66" i="4"/>
  <c r="E66" i="4"/>
  <c r="F66" i="4"/>
  <c r="H66" i="4"/>
  <c r="P15" i="8" s="1"/>
  <c r="I66" i="4"/>
  <c r="K66" i="4"/>
  <c r="L66" i="4"/>
  <c r="M66" i="4"/>
  <c r="C67" i="4"/>
  <c r="D67" i="4"/>
  <c r="E67" i="4"/>
  <c r="F67" i="4"/>
  <c r="H67" i="4"/>
  <c r="P16" i="8" s="1"/>
  <c r="I67" i="4"/>
  <c r="K67" i="4"/>
  <c r="L67" i="4"/>
  <c r="M67" i="4"/>
  <c r="C68" i="4"/>
  <c r="D68" i="4"/>
  <c r="E68" i="4"/>
  <c r="F68" i="4"/>
  <c r="H68" i="4"/>
  <c r="P17" i="8" s="1"/>
  <c r="I68" i="4"/>
  <c r="K68" i="4"/>
  <c r="L68" i="4"/>
  <c r="M68" i="4"/>
  <c r="C69" i="4"/>
  <c r="D69" i="4"/>
  <c r="E69" i="4"/>
  <c r="F69" i="4"/>
  <c r="H69" i="4"/>
  <c r="P18" i="8" s="1"/>
  <c r="I69" i="4"/>
  <c r="K69" i="4"/>
  <c r="L69" i="4"/>
  <c r="M69" i="4"/>
  <c r="C70" i="4"/>
  <c r="D70" i="4"/>
  <c r="E70" i="4"/>
  <c r="F70" i="4"/>
  <c r="H70" i="4"/>
  <c r="P19" i="8" s="1"/>
  <c r="I70" i="4"/>
  <c r="K70" i="4"/>
  <c r="L70" i="4"/>
  <c r="M70" i="4"/>
  <c r="C71" i="4"/>
  <c r="D71" i="4"/>
  <c r="E71" i="4"/>
  <c r="F71" i="4"/>
  <c r="H71" i="4"/>
  <c r="P20" i="8" s="1"/>
  <c r="I71" i="4"/>
  <c r="K71" i="4"/>
  <c r="L71" i="4"/>
  <c r="M71" i="4"/>
  <c r="C72" i="4"/>
  <c r="D72" i="4"/>
  <c r="E72" i="4"/>
  <c r="F72" i="4"/>
  <c r="H72" i="4"/>
  <c r="P21" i="8" s="1"/>
  <c r="I72" i="4"/>
  <c r="K72" i="4"/>
  <c r="L72" i="4"/>
  <c r="M72" i="4"/>
  <c r="C73" i="4"/>
  <c r="D73" i="4"/>
  <c r="E73" i="4"/>
  <c r="F73" i="4"/>
  <c r="H73" i="4"/>
  <c r="P22" i="8" s="1"/>
  <c r="I73" i="4"/>
  <c r="K73" i="4"/>
  <c r="L73" i="4"/>
  <c r="M73" i="4"/>
  <c r="C74" i="4"/>
  <c r="D74" i="4"/>
  <c r="E74" i="4"/>
  <c r="F74" i="4"/>
  <c r="H74" i="4"/>
  <c r="P23" i="8" s="1"/>
  <c r="I74" i="4"/>
  <c r="K74" i="4"/>
  <c r="L74" i="4"/>
  <c r="M74" i="4"/>
  <c r="C75" i="4"/>
  <c r="D75" i="4"/>
  <c r="E75" i="4"/>
  <c r="F75" i="4"/>
  <c r="H75" i="4"/>
  <c r="P24" i="8" s="1"/>
  <c r="I75" i="4"/>
  <c r="K75" i="4"/>
  <c r="L75" i="4"/>
  <c r="M75" i="4"/>
  <c r="C76" i="4"/>
  <c r="D76" i="4"/>
  <c r="E76" i="4"/>
  <c r="F76" i="4"/>
  <c r="H76" i="4"/>
  <c r="P25" i="8" s="1"/>
  <c r="I76" i="4"/>
  <c r="K76" i="4"/>
  <c r="L76" i="4"/>
  <c r="M76" i="4"/>
  <c r="C77" i="4"/>
  <c r="D77" i="4"/>
  <c r="E77" i="4"/>
  <c r="F77" i="4"/>
  <c r="H77" i="4"/>
  <c r="P26" i="8" s="1"/>
  <c r="I77" i="4"/>
  <c r="K77" i="4"/>
  <c r="L77" i="4"/>
  <c r="M77" i="4"/>
  <c r="C78" i="4"/>
  <c r="D78" i="4"/>
  <c r="E78" i="4"/>
  <c r="F78" i="4"/>
  <c r="H78" i="4"/>
  <c r="P27" i="8" s="1"/>
  <c r="I78" i="4"/>
  <c r="K78" i="4"/>
  <c r="L78" i="4"/>
  <c r="M78" i="4"/>
  <c r="C79" i="4"/>
  <c r="D79" i="4"/>
  <c r="E79" i="4"/>
  <c r="F79" i="4"/>
  <c r="H79" i="4"/>
  <c r="P28" i="8" s="1"/>
  <c r="I79" i="4"/>
  <c r="K79" i="4"/>
  <c r="L79" i="4"/>
  <c r="M79" i="4"/>
  <c r="C80" i="4"/>
  <c r="D80" i="4"/>
  <c r="E80" i="4"/>
  <c r="F80" i="4"/>
  <c r="H80" i="4"/>
  <c r="P29" i="8" s="1"/>
  <c r="I80" i="4"/>
  <c r="K80" i="4"/>
  <c r="L80" i="4"/>
  <c r="M80" i="4"/>
  <c r="C81" i="4"/>
  <c r="D81" i="4"/>
  <c r="E81" i="4"/>
  <c r="F81" i="4"/>
  <c r="H81" i="4"/>
  <c r="P30" i="8" s="1"/>
  <c r="I81" i="4"/>
  <c r="K81" i="4"/>
  <c r="L81" i="4"/>
  <c r="M81" i="4"/>
  <c r="D62" i="4"/>
  <c r="E62" i="4"/>
  <c r="F62" i="4"/>
  <c r="H62" i="4"/>
  <c r="P11" i="8" s="1"/>
  <c r="L62" i="4"/>
  <c r="C62" i="4"/>
  <c r="M62" i="4"/>
  <c r="I62" i="4"/>
  <c r="D2" i="4"/>
  <c r="E2" i="4"/>
  <c r="F2" i="4"/>
  <c r="H2" i="4"/>
  <c r="L2" i="4"/>
  <c r="M2" i="4" s="1"/>
  <c r="C3" i="4"/>
  <c r="D3" i="4"/>
  <c r="E3" i="4"/>
  <c r="F3" i="4"/>
  <c r="H3" i="4"/>
  <c r="I3" i="4" s="1"/>
  <c r="J3" i="4" s="1"/>
  <c r="L3" i="4"/>
  <c r="C4" i="4"/>
  <c r="D4" i="4"/>
  <c r="E4" i="4"/>
  <c r="F4" i="4"/>
  <c r="H4" i="4"/>
  <c r="I4" i="4" s="1"/>
  <c r="J4" i="4" s="1"/>
  <c r="L4" i="4"/>
  <c r="M4" i="4" s="1"/>
  <c r="C5" i="4"/>
  <c r="D5" i="4"/>
  <c r="E5" i="4"/>
  <c r="F5" i="4"/>
  <c r="H5" i="4"/>
  <c r="L5" i="4"/>
  <c r="C6" i="4"/>
  <c r="D6" i="4"/>
  <c r="E6" i="4"/>
  <c r="F6" i="4"/>
  <c r="H6" i="4"/>
  <c r="L6" i="4"/>
  <c r="M6" i="4" s="1"/>
  <c r="C7" i="4"/>
  <c r="D7" i="4"/>
  <c r="E7" i="4"/>
  <c r="F7" i="4"/>
  <c r="H7" i="4"/>
  <c r="L7" i="4"/>
  <c r="C8" i="4"/>
  <c r="D8" i="4"/>
  <c r="E8" i="4"/>
  <c r="F8" i="4"/>
  <c r="H8" i="4"/>
  <c r="L8" i="4"/>
  <c r="M8" i="4" s="1"/>
  <c r="C9" i="4"/>
  <c r="D9" i="4"/>
  <c r="E9" i="4"/>
  <c r="F9" i="4"/>
  <c r="H9" i="4"/>
  <c r="L9" i="4"/>
  <c r="C10" i="4"/>
  <c r="D10" i="4"/>
  <c r="E10" i="4"/>
  <c r="F10" i="4"/>
  <c r="H10" i="4"/>
  <c r="L10" i="4"/>
  <c r="M10" i="4" s="1"/>
  <c r="C11" i="4"/>
  <c r="D11" i="4"/>
  <c r="E11" i="4"/>
  <c r="F11" i="4"/>
  <c r="H11" i="4"/>
  <c r="L11" i="4"/>
  <c r="C12" i="4"/>
  <c r="D12" i="4"/>
  <c r="E12" i="4"/>
  <c r="F12" i="4"/>
  <c r="H12" i="4"/>
  <c r="L12" i="4"/>
  <c r="M12" i="4" s="1"/>
  <c r="C13" i="4"/>
  <c r="D13" i="4"/>
  <c r="E13" i="4"/>
  <c r="F13" i="4"/>
  <c r="H13" i="4"/>
  <c r="L13" i="4"/>
  <c r="C14" i="4"/>
  <c r="D14" i="4"/>
  <c r="E14" i="4"/>
  <c r="F14" i="4"/>
  <c r="H14" i="4"/>
  <c r="L14" i="4"/>
  <c r="M14" i="4" s="1"/>
  <c r="C15" i="4"/>
  <c r="D15" i="4"/>
  <c r="E15" i="4"/>
  <c r="F15" i="4"/>
  <c r="H15" i="4"/>
  <c r="L15" i="4"/>
  <c r="C16" i="4"/>
  <c r="D16" i="4"/>
  <c r="E16" i="4"/>
  <c r="G16" i="4" s="1"/>
  <c r="F16" i="4"/>
  <c r="H16" i="4"/>
  <c r="L16" i="4"/>
  <c r="M16" i="4" s="1"/>
  <c r="C17" i="4"/>
  <c r="D17" i="4"/>
  <c r="E17" i="4"/>
  <c r="G17" i="4" s="1"/>
  <c r="F17" i="4"/>
  <c r="H17" i="4"/>
  <c r="L17" i="4"/>
  <c r="C18" i="4"/>
  <c r="D18" i="4"/>
  <c r="E18" i="4"/>
  <c r="G18" i="4" s="1"/>
  <c r="F18" i="4"/>
  <c r="H18" i="4"/>
  <c r="L18" i="4"/>
  <c r="M18" i="4" s="1"/>
  <c r="C19" i="4"/>
  <c r="D19" i="4"/>
  <c r="E19" i="4"/>
  <c r="G19" i="4" s="1"/>
  <c r="F19" i="4"/>
  <c r="H19" i="4"/>
  <c r="L19" i="4"/>
  <c r="C20" i="4"/>
  <c r="D20" i="4"/>
  <c r="E20" i="4"/>
  <c r="G20" i="4" s="1"/>
  <c r="F20" i="4"/>
  <c r="H20" i="4"/>
  <c r="I20" i="4" s="1"/>
  <c r="J20" i="4" s="1"/>
  <c r="L20" i="4"/>
  <c r="M20" i="4" s="1"/>
  <c r="C21" i="4"/>
  <c r="D21" i="4"/>
  <c r="E21" i="4"/>
  <c r="G21" i="4" s="1"/>
  <c r="F21" i="4"/>
  <c r="H21" i="4"/>
  <c r="I21" i="4" s="1"/>
  <c r="J21" i="4" s="1"/>
  <c r="L21" i="4"/>
  <c r="M21" i="4" s="1"/>
  <c r="C2" i="4"/>
  <c r="C63" i="3"/>
  <c r="D63" i="3"/>
  <c r="E63" i="3"/>
  <c r="F63" i="3"/>
  <c r="G63" i="3"/>
  <c r="H63" i="3"/>
  <c r="I63" i="3"/>
  <c r="J63" i="3"/>
  <c r="K63" i="3"/>
  <c r="L63" i="3"/>
  <c r="M63" i="3"/>
  <c r="N63" i="3"/>
  <c r="C64" i="3"/>
  <c r="D64" i="3"/>
  <c r="E64" i="3"/>
  <c r="F64" i="3"/>
  <c r="G64" i="3"/>
  <c r="H64" i="3"/>
  <c r="I64" i="3"/>
  <c r="J64" i="3"/>
  <c r="K64" i="3"/>
  <c r="L64" i="3"/>
  <c r="M64" i="3"/>
  <c r="N64" i="3"/>
  <c r="C65" i="3"/>
  <c r="D65" i="3"/>
  <c r="E65" i="3"/>
  <c r="F65" i="3"/>
  <c r="G65" i="3"/>
  <c r="H65" i="3"/>
  <c r="I65" i="3"/>
  <c r="J65" i="3"/>
  <c r="K65" i="3"/>
  <c r="L65" i="3"/>
  <c r="M65" i="3"/>
  <c r="N65" i="3"/>
  <c r="C66" i="3"/>
  <c r="D66" i="3"/>
  <c r="E66" i="3"/>
  <c r="F66" i="3"/>
  <c r="G66" i="3"/>
  <c r="H66" i="3"/>
  <c r="I66" i="3"/>
  <c r="J66" i="3"/>
  <c r="K66" i="3"/>
  <c r="L66" i="3"/>
  <c r="M66" i="3"/>
  <c r="N66" i="3"/>
  <c r="C67" i="3"/>
  <c r="D67" i="3"/>
  <c r="E67" i="3"/>
  <c r="F67" i="3"/>
  <c r="G67" i="3"/>
  <c r="H67" i="3"/>
  <c r="I67" i="3"/>
  <c r="J67" i="3"/>
  <c r="K67" i="3"/>
  <c r="L67" i="3"/>
  <c r="M67" i="3"/>
  <c r="N67" i="3"/>
  <c r="C68" i="3"/>
  <c r="D68" i="3"/>
  <c r="E68" i="3"/>
  <c r="F68" i="3"/>
  <c r="G68" i="3"/>
  <c r="H68" i="3"/>
  <c r="I68" i="3"/>
  <c r="J68" i="3"/>
  <c r="K68" i="3"/>
  <c r="L68" i="3"/>
  <c r="M68" i="3"/>
  <c r="N68" i="3"/>
  <c r="C69" i="3"/>
  <c r="D69" i="3"/>
  <c r="E69" i="3"/>
  <c r="F69" i="3"/>
  <c r="G69" i="3"/>
  <c r="H69" i="3"/>
  <c r="I69" i="3"/>
  <c r="J69" i="3"/>
  <c r="K69" i="3"/>
  <c r="L69" i="3"/>
  <c r="M69" i="3"/>
  <c r="N69" i="3"/>
  <c r="C70" i="3"/>
  <c r="D70" i="3"/>
  <c r="E70" i="3"/>
  <c r="F70" i="3"/>
  <c r="G70" i="3"/>
  <c r="H70" i="3"/>
  <c r="I70" i="3"/>
  <c r="J70" i="3"/>
  <c r="K70" i="3"/>
  <c r="L70" i="3"/>
  <c r="M70" i="3"/>
  <c r="N70" i="3"/>
  <c r="C71" i="3"/>
  <c r="D71" i="3"/>
  <c r="E71" i="3"/>
  <c r="F71" i="3"/>
  <c r="G71" i="3"/>
  <c r="H71" i="3"/>
  <c r="I71" i="3"/>
  <c r="J71" i="3"/>
  <c r="K71" i="3"/>
  <c r="L71" i="3"/>
  <c r="M71" i="3"/>
  <c r="N71" i="3"/>
  <c r="C72" i="3"/>
  <c r="D72" i="3"/>
  <c r="E72" i="3"/>
  <c r="F72" i="3"/>
  <c r="G72" i="3"/>
  <c r="H72" i="3"/>
  <c r="I72" i="3"/>
  <c r="J72" i="3"/>
  <c r="K72" i="3"/>
  <c r="L72" i="3"/>
  <c r="M72" i="3"/>
  <c r="N72" i="3"/>
  <c r="C73" i="3"/>
  <c r="D73" i="3"/>
  <c r="E73" i="3"/>
  <c r="F73" i="3"/>
  <c r="G73" i="3"/>
  <c r="H73" i="3"/>
  <c r="I73" i="3"/>
  <c r="J73" i="3"/>
  <c r="K73" i="3"/>
  <c r="L73" i="3"/>
  <c r="M73" i="3"/>
  <c r="N73" i="3"/>
  <c r="C74" i="3"/>
  <c r="D74" i="3"/>
  <c r="E74" i="3"/>
  <c r="F74" i="3"/>
  <c r="G74" i="3"/>
  <c r="H74" i="3"/>
  <c r="I74" i="3"/>
  <c r="J74" i="3"/>
  <c r="K74" i="3"/>
  <c r="L74" i="3"/>
  <c r="M74" i="3"/>
  <c r="N74" i="3"/>
  <c r="C75" i="3"/>
  <c r="D75" i="3"/>
  <c r="E75" i="3"/>
  <c r="F75" i="3"/>
  <c r="G75" i="3"/>
  <c r="H75" i="3"/>
  <c r="I75" i="3"/>
  <c r="J75" i="3"/>
  <c r="K75" i="3"/>
  <c r="L75" i="3"/>
  <c r="M75" i="3"/>
  <c r="N75" i="3"/>
  <c r="C76" i="3"/>
  <c r="D76" i="3"/>
  <c r="E76" i="3"/>
  <c r="F76" i="3"/>
  <c r="G76" i="3"/>
  <c r="H76" i="3"/>
  <c r="I76" i="3"/>
  <c r="J76" i="3"/>
  <c r="K76" i="3"/>
  <c r="L76" i="3"/>
  <c r="M76" i="3"/>
  <c r="N76" i="3"/>
  <c r="C77" i="3"/>
  <c r="D77" i="3"/>
  <c r="E77" i="3"/>
  <c r="F77" i="3"/>
  <c r="G77" i="3"/>
  <c r="H77" i="3"/>
  <c r="I77" i="3"/>
  <c r="J77" i="3"/>
  <c r="K77" i="3"/>
  <c r="L77" i="3"/>
  <c r="M77" i="3"/>
  <c r="N77" i="3"/>
  <c r="C78" i="3"/>
  <c r="D78" i="3"/>
  <c r="E78" i="3"/>
  <c r="F78" i="3"/>
  <c r="G78" i="3"/>
  <c r="H78" i="3"/>
  <c r="I78" i="3"/>
  <c r="J78" i="3"/>
  <c r="K78" i="3"/>
  <c r="L78" i="3"/>
  <c r="M78" i="3"/>
  <c r="N78" i="3"/>
  <c r="C79" i="3"/>
  <c r="D79" i="3"/>
  <c r="E79" i="3"/>
  <c r="F79" i="3"/>
  <c r="G79" i="3"/>
  <c r="H79" i="3"/>
  <c r="I79" i="3"/>
  <c r="J79" i="3"/>
  <c r="K79" i="3"/>
  <c r="L79" i="3"/>
  <c r="M79" i="3"/>
  <c r="N79" i="3"/>
  <c r="C80" i="3"/>
  <c r="D80" i="3"/>
  <c r="E80" i="3"/>
  <c r="F80" i="3"/>
  <c r="G80" i="3"/>
  <c r="H80" i="3"/>
  <c r="I80" i="3"/>
  <c r="J80" i="3"/>
  <c r="K80" i="3"/>
  <c r="L80" i="3"/>
  <c r="M80" i="3"/>
  <c r="N80" i="3"/>
  <c r="C81" i="3"/>
  <c r="D81" i="3"/>
  <c r="E81" i="3"/>
  <c r="F81" i="3"/>
  <c r="G81" i="3"/>
  <c r="H81" i="3"/>
  <c r="I81" i="3"/>
  <c r="J81" i="3"/>
  <c r="K81" i="3"/>
  <c r="L81" i="3"/>
  <c r="M81" i="3"/>
  <c r="N81" i="3"/>
  <c r="N62" i="3"/>
  <c r="M62" i="3"/>
  <c r="L62" i="3"/>
  <c r="K62" i="3"/>
  <c r="J62" i="3"/>
  <c r="I62" i="3"/>
  <c r="H62" i="3"/>
  <c r="G62" i="3"/>
  <c r="F62" i="3"/>
  <c r="E62" i="3"/>
  <c r="D62" i="3"/>
  <c r="C62" i="3"/>
  <c r="Q30" i="8"/>
  <c r="Q29" i="8"/>
  <c r="Q28" i="8"/>
  <c r="Q27" i="8"/>
  <c r="S26" i="8"/>
  <c r="R26" i="8"/>
  <c r="Q26" i="8"/>
  <c r="S25" i="8"/>
  <c r="R25" i="8"/>
  <c r="Q25" i="8"/>
  <c r="S24" i="8"/>
  <c r="R24" i="8"/>
  <c r="Q24" i="8"/>
  <c r="S23" i="8"/>
  <c r="R23" i="8"/>
  <c r="Q23" i="8"/>
  <c r="S22" i="8"/>
  <c r="R22" i="8"/>
  <c r="Q22" i="8"/>
  <c r="S21" i="8"/>
  <c r="R21" i="8"/>
  <c r="Q21" i="8"/>
  <c r="S20" i="8"/>
  <c r="R20" i="8"/>
  <c r="Q20" i="8"/>
  <c r="S19" i="8"/>
  <c r="R19" i="8"/>
  <c r="Q19" i="8"/>
  <c r="W18" i="8"/>
  <c r="V18" i="8"/>
  <c r="S18" i="8"/>
  <c r="R18" i="8"/>
  <c r="Q18" i="8"/>
  <c r="W17" i="8"/>
  <c r="V17" i="8"/>
  <c r="S17" i="8"/>
  <c r="R17" i="8"/>
  <c r="Q17" i="8"/>
  <c r="W16" i="8"/>
  <c r="V16" i="8"/>
  <c r="S16" i="8"/>
  <c r="R16" i="8"/>
  <c r="Q16" i="8"/>
  <c r="W15" i="8"/>
  <c r="V15" i="8"/>
  <c r="S15" i="8"/>
  <c r="R15" i="8"/>
  <c r="Q15" i="8"/>
  <c r="W14" i="8"/>
  <c r="V14" i="8"/>
  <c r="S14" i="8"/>
  <c r="R14" i="8"/>
  <c r="Q14" i="8"/>
  <c r="W13" i="8"/>
  <c r="V13" i="8"/>
  <c r="S13" i="8"/>
  <c r="R13" i="8"/>
  <c r="Q13" i="8"/>
  <c r="W12" i="8"/>
  <c r="V12" i="8"/>
  <c r="S12" i="8"/>
  <c r="R12" i="8"/>
  <c r="Q12" i="8"/>
  <c r="W11" i="8"/>
  <c r="V11" i="8"/>
  <c r="S11" i="8"/>
  <c r="R11" i="8"/>
  <c r="Q11" i="8"/>
  <c r="W10" i="8"/>
  <c r="V10" i="8"/>
  <c r="S10" i="8"/>
  <c r="R10" i="8"/>
  <c r="H8" i="8"/>
  <c r="D8" i="8"/>
  <c r="J6" i="8"/>
  <c r="D6" i="8"/>
  <c r="D5" i="8"/>
  <c r="K4" i="8"/>
  <c r="D4" i="8"/>
  <c r="C43" i="4"/>
  <c r="D43" i="4"/>
  <c r="E43" i="4"/>
  <c r="F43" i="4"/>
  <c r="H43" i="4"/>
  <c r="P12" i="7" s="1"/>
  <c r="I43" i="4"/>
  <c r="K43" i="4"/>
  <c r="L43" i="4"/>
  <c r="M43" i="4"/>
  <c r="C44" i="4"/>
  <c r="D44" i="4"/>
  <c r="E44" i="4"/>
  <c r="F44" i="4"/>
  <c r="H44" i="4"/>
  <c r="P13" i="7" s="1"/>
  <c r="I44" i="4"/>
  <c r="K44" i="4"/>
  <c r="L44" i="4"/>
  <c r="M44" i="4"/>
  <c r="C45" i="4"/>
  <c r="D45" i="4"/>
  <c r="E45" i="4"/>
  <c r="F45" i="4"/>
  <c r="H45" i="4"/>
  <c r="P14" i="7" s="1"/>
  <c r="I45" i="4"/>
  <c r="K45" i="4"/>
  <c r="L45" i="4"/>
  <c r="M45" i="4"/>
  <c r="C46" i="4"/>
  <c r="D46" i="4"/>
  <c r="E46" i="4"/>
  <c r="F46" i="4"/>
  <c r="H46" i="4"/>
  <c r="P15" i="7" s="1"/>
  <c r="I46" i="4"/>
  <c r="K46" i="4"/>
  <c r="L46" i="4"/>
  <c r="M46" i="4"/>
  <c r="C47" i="4"/>
  <c r="D47" i="4"/>
  <c r="E47" i="4"/>
  <c r="F47" i="4"/>
  <c r="H47" i="4"/>
  <c r="P16" i="7" s="1"/>
  <c r="I47" i="4"/>
  <c r="K47" i="4"/>
  <c r="L47" i="4"/>
  <c r="M47" i="4"/>
  <c r="C48" i="4"/>
  <c r="D48" i="4"/>
  <c r="E48" i="4"/>
  <c r="F48" i="4"/>
  <c r="H48" i="4"/>
  <c r="P17" i="7" s="1"/>
  <c r="I48" i="4"/>
  <c r="K48" i="4"/>
  <c r="L48" i="4"/>
  <c r="M48" i="4"/>
  <c r="C49" i="4"/>
  <c r="D49" i="4"/>
  <c r="E49" i="4"/>
  <c r="F49" i="4"/>
  <c r="H49" i="4"/>
  <c r="P18" i="7" s="1"/>
  <c r="I49" i="4"/>
  <c r="K49" i="4"/>
  <c r="L49" i="4"/>
  <c r="M49" i="4"/>
  <c r="C50" i="4"/>
  <c r="D50" i="4"/>
  <c r="E50" i="4"/>
  <c r="F50" i="4"/>
  <c r="H50" i="4"/>
  <c r="P19" i="7" s="1"/>
  <c r="I50" i="4"/>
  <c r="K50" i="4"/>
  <c r="L50" i="4"/>
  <c r="M50" i="4"/>
  <c r="C51" i="4"/>
  <c r="D51" i="4"/>
  <c r="E51" i="4"/>
  <c r="F51" i="4"/>
  <c r="H51" i="4"/>
  <c r="P20" i="7" s="1"/>
  <c r="I51" i="4"/>
  <c r="K51" i="4"/>
  <c r="L51" i="4"/>
  <c r="M51" i="4"/>
  <c r="C52" i="4"/>
  <c r="D52" i="4"/>
  <c r="E52" i="4"/>
  <c r="F52" i="4"/>
  <c r="H52" i="4"/>
  <c r="P21" i="7" s="1"/>
  <c r="I52" i="4"/>
  <c r="K52" i="4"/>
  <c r="L52" i="4"/>
  <c r="M52" i="4"/>
  <c r="C53" i="4"/>
  <c r="D53" i="4"/>
  <c r="E53" i="4"/>
  <c r="F53" i="4"/>
  <c r="H53" i="4"/>
  <c r="P22" i="7" s="1"/>
  <c r="I53" i="4"/>
  <c r="K53" i="4"/>
  <c r="L53" i="4"/>
  <c r="M53" i="4"/>
  <c r="C54" i="4"/>
  <c r="D54" i="4"/>
  <c r="E54" i="4"/>
  <c r="F54" i="4"/>
  <c r="H54" i="4"/>
  <c r="P23" i="7" s="1"/>
  <c r="I54" i="4"/>
  <c r="K54" i="4"/>
  <c r="L54" i="4"/>
  <c r="M54" i="4"/>
  <c r="C55" i="4"/>
  <c r="D55" i="4"/>
  <c r="E55" i="4"/>
  <c r="F55" i="4"/>
  <c r="H55" i="4"/>
  <c r="P24" i="7" s="1"/>
  <c r="I55" i="4"/>
  <c r="K55" i="4"/>
  <c r="L55" i="4"/>
  <c r="M55" i="4"/>
  <c r="C56" i="4"/>
  <c r="D56" i="4"/>
  <c r="E56" i="4"/>
  <c r="F56" i="4"/>
  <c r="H56" i="4"/>
  <c r="P25" i="7" s="1"/>
  <c r="I56" i="4"/>
  <c r="K56" i="4"/>
  <c r="L56" i="4"/>
  <c r="M56" i="4"/>
  <c r="C57" i="4"/>
  <c r="D57" i="4"/>
  <c r="E57" i="4"/>
  <c r="F57" i="4"/>
  <c r="H57" i="4"/>
  <c r="P26" i="7" s="1"/>
  <c r="I57" i="4"/>
  <c r="K57" i="4"/>
  <c r="L57" i="4"/>
  <c r="M57" i="4"/>
  <c r="C58" i="4"/>
  <c r="D58" i="4"/>
  <c r="E58" i="4"/>
  <c r="F58" i="4"/>
  <c r="H58" i="4"/>
  <c r="P27" i="7" s="1"/>
  <c r="I58" i="4"/>
  <c r="K58" i="4"/>
  <c r="L58" i="4"/>
  <c r="M58" i="4"/>
  <c r="C59" i="4"/>
  <c r="D59" i="4"/>
  <c r="E59" i="4"/>
  <c r="F59" i="4"/>
  <c r="H59" i="4"/>
  <c r="P28" i="7" s="1"/>
  <c r="I59" i="4"/>
  <c r="K59" i="4"/>
  <c r="L59" i="4"/>
  <c r="M59" i="4"/>
  <c r="C60" i="4"/>
  <c r="D60" i="4"/>
  <c r="E60" i="4"/>
  <c r="F60" i="4"/>
  <c r="H60" i="4"/>
  <c r="P29" i="7" s="1"/>
  <c r="I60" i="4"/>
  <c r="K60" i="4"/>
  <c r="L60" i="4"/>
  <c r="M60" i="4"/>
  <c r="C61" i="4"/>
  <c r="D61" i="4"/>
  <c r="E61" i="4"/>
  <c r="F61" i="4"/>
  <c r="H61" i="4"/>
  <c r="P30" i="7" s="1"/>
  <c r="I61" i="4"/>
  <c r="K61" i="4"/>
  <c r="L61" i="4"/>
  <c r="M61" i="4"/>
  <c r="L42" i="4"/>
  <c r="H42" i="4"/>
  <c r="P11" i="7" s="1"/>
  <c r="F42" i="4"/>
  <c r="E42" i="4"/>
  <c r="D42" i="4"/>
  <c r="C42" i="4"/>
  <c r="M42" i="4"/>
  <c r="I42" i="4"/>
  <c r="C43" i="3"/>
  <c r="D43" i="3"/>
  <c r="E43" i="3"/>
  <c r="F43" i="3"/>
  <c r="G43" i="3"/>
  <c r="H43" i="3"/>
  <c r="I43" i="3"/>
  <c r="J43" i="3"/>
  <c r="K43" i="3"/>
  <c r="L43" i="3"/>
  <c r="M43" i="3"/>
  <c r="N43" i="3"/>
  <c r="C44" i="3"/>
  <c r="D44" i="3"/>
  <c r="E44" i="3"/>
  <c r="F44" i="3"/>
  <c r="G44" i="3"/>
  <c r="H44" i="3"/>
  <c r="I44" i="3"/>
  <c r="J44" i="3"/>
  <c r="K44" i="3"/>
  <c r="L44" i="3"/>
  <c r="M44" i="3"/>
  <c r="N44" i="3"/>
  <c r="C45" i="3"/>
  <c r="D45" i="3"/>
  <c r="E45" i="3"/>
  <c r="F45" i="3"/>
  <c r="G45" i="3"/>
  <c r="H45" i="3"/>
  <c r="I45" i="3"/>
  <c r="J45" i="3"/>
  <c r="K45" i="3"/>
  <c r="L45" i="3"/>
  <c r="M45" i="3"/>
  <c r="N45" i="3"/>
  <c r="C46" i="3"/>
  <c r="D46" i="3"/>
  <c r="E46" i="3"/>
  <c r="F46" i="3"/>
  <c r="G46" i="3"/>
  <c r="H46" i="3"/>
  <c r="I46" i="3"/>
  <c r="J46" i="3"/>
  <c r="K46" i="3"/>
  <c r="L46" i="3"/>
  <c r="M46" i="3"/>
  <c r="N46" i="3"/>
  <c r="C47" i="3"/>
  <c r="D47" i="3"/>
  <c r="E47" i="3"/>
  <c r="F47" i="3"/>
  <c r="G47" i="3"/>
  <c r="H47" i="3"/>
  <c r="I47" i="3"/>
  <c r="J47" i="3"/>
  <c r="K47" i="3"/>
  <c r="L47" i="3"/>
  <c r="M47" i="3"/>
  <c r="N47" i="3"/>
  <c r="C48" i="3"/>
  <c r="D48" i="3"/>
  <c r="E48" i="3"/>
  <c r="F48" i="3"/>
  <c r="G48" i="3"/>
  <c r="H48" i="3"/>
  <c r="I48" i="3"/>
  <c r="J48" i="3"/>
  <c r="K48" i="3"/>
  <c r="L48" i="3"/>
  <c r="M48" i="3"/>
  <c r="N48" i="3"/>
  <c r="C49" i="3"/>
  <c r="D49" i="3"/>
  <c r="E49" i="3"/>
  <c r="F49" i="3"/>
  <c r="G49" i="3"/>
  <c r="H49" i="3"/>
  <c r="I49" i="3"/>
  <c r="J49" i="3"/>
  <c r="K49" i="3"/>
  <c r="L49" i="3"/>
  <c r="M49" i="3"/>
  <c r="N49" i="3"/>
  <c r="C50" i="3"/>
  <c r="D50" i="3"/>
  <c r="E50" i="3"/>
  <c r="F50" i="3"/>
  <c r="G50" i="3"/>
  <c r="H50" i="3"/>
  <c r="I50" i="3"/>
  <c r="J50" i="3"/>
  <c r="K50" i="3"/>
  <c r="L50" i="3"/>
  <c r="M50" i="3"/>
  <c r="N50" i="3"/>
  <c r="C51" i="3"/>
  <c r="D51" i="3"/>
  <c r="E51" i="3"/>
  <c r="F51" i="3"/>
  <c r="G51" i="3"/>
  <c r="H51" i="3"/>
  <c r="I51" i="3"/>
  <c r="J51" i="3"/>
  <c r="K51" i="3"/>
  <c r="L51" i="3"/>
  <c r="M51" i="3"/>
  <c r="N51" i="3"/>
  <c r="C52" i="3"/>
  <c r="D52" i="3"/>
  <c r="E52" i="3"/>
  <c r="F52" i="3"/>
  <c r="G52" i="3"/>
  <c r="H52" i="3"/>
  <c r="I52" i="3"/>
  <c r="J52" i="3"/>
  <c r="K52" i="3"/>
  <c r="L52" i="3"/>
  <c r="M52" i="3"/>
  <c r="N52" i="3"/>
  <c r="C53" i="3"/>
  <c r="D53" i="3"/>
  <c r="E53" i="3"/>
  <c r="F53" i="3"/>
  <c r="G53" i="3"/>
  <c r="H53" i="3"/>
  <c r="I53" i="3"/>
  <c r="J53" i="3"/>
  <c r="K53" i="3"/>
  <c r="L53" i="3"/>
  <c r="M53" i="3"/>
  <c r="N53" i="3"/>
  <c r="C54" i="3"/>
  <c r="D54" i="3"/>
  <c r="E54" i="3"/>
  <c r="F54" i="3"/>
  <c r="G54" i="3"/>
  <c r="H54" i="3"/>
  <c r="I54" i="3"/>
  <c r="J54" i="3"/>
  <c r="K54" i="3"/>
  <c r="L54" i="3"/>
  <c r="M54" i="3"/>
  <c r="N54" i="3"/>
  <c r="C55" i="3"/>
  <c r="D55" i="3"/>
  <c r="E55" i="3"/>
  <c r="F55" i="3"/>
  <c r="G55" i="3"/>
  <c r="H55" i="3"/>
  <c r="I55" i="3"/>
  <c r="J55" i="3"/>
  <c r="K55" i="3"/>
  <c r="L55" i="3"/>
  <c r="M55" i="3"/>
  <c r="N55" i="3"/>
  <c r="C56" i="3"/>
  <c r="D56" i="3"/>
  <c r="E56" i="3"/>
  <c r="F56" i="3"/>
  <c r="G56" i="3"/>
  <c r="H56" i="3"/>
  <c r="I56" i="3"/>
  <c r="J56" i="3"/>
  <c r="K56" i="3"/>
  <c r="L56" i="3"/>
  <c r="M56" i="3"/>
  <c r="N56" i="3"/>
  <c r="C57" i="3"/>
  <c r="D57" i="3"/>
  <c r="E57" i="3"/>
  <c r="F57" i="3"/>
  <c r="G57" i="3"/>
  <c r="H57" i="3"/>
  <c r="I57" i="3"/>
  <c r="J57" i="3"/>
  <c r="K57" i="3"/>
  <c r="L57" i="3"/>
  <c r="M57" i="3"/>
  <c r="N57" i="3"/>
  <c r="C58" i="3"/>
  <c r="D58" i="3"/>
  <c r="E58" i="3"/>
  <c r="F58" i="3"/>
  <c r="G58" i="3"/>
  <c r="H58" i="3"/>
  <c r="I58" i="3"/>
  <c r="J58" i="3"/>
  <c r="K58" i="3"/>
  <c r="L58" i="3"/>
  <c r="M58" i="3"/>
  <c r="N58" i="3"/>
  <c r="C59" i="3"/>
  <c r="D59" i="3"/>
  <c r="E59" i="3"/>
  <c r="F59" i="3"/>
  <c r="G59" i="3"/>
  <c r="H59" i="3"/>
  <c r="I59" i="3"/>
  <c r="J59" i="3"/>
  <c r="K59" i="3"/>
  <c r="L59" i="3"/>
  <c r="M59" i="3"/>
  <c r="N59" i="3"/>
  <c r="C60" i="3"/>
  <c r="D60" i="3"/>
  <c r="E60" i="3"/>
  <c r="F60" i="3"/>
  <c r="G60" i="3"/>
  <c r="H60" i="3"/>
  <c r="I60" i="3"/>
  <c r="J60" i="3"/>
  <c r="K60" i="3"/>
  <c r="L60" i="3"/>
  <c r="M60" i="3"/>
  <c r="N60" i="3"/>
  <c r="C61" i="3"/>
  <c r="D61" i="3"/>
  <c r="E61" i="3"/>
  <c r="F61" i="3"/>
  <c r="G61" i="3"/>
  <c r="H61" i="3"/>
  <c r="I61" i="3"/>
  <c r="J61" i="3"/>
  <c r="K61" i="3"/>
  <c r="L61" i="3"/>
  <c r="M61" i="3"/>
  <c r="N61" i="3"/>
  <c r="N42" i="3"/>
  <c r="M42" i="3"/>
  <c r="L42" i="3"/>
  <c r="K42" i="3"/>
  <c r="J42" i="3"/>
  <c r="I42" i="3"/>
  <c r="H42" i="3"/>
  <c r="G42" i="3"/>
  <c r="F42" i="3"/>
  <c r="E42" i="3"/>
  <c r="D42" i="3"/>
  <c r="C42" i="3"/>
  <c r="C2" i="3"/>
  <c r="H8" i="7"/>
  <c r="D8" i="7"/>
  <c r="J6" i="7"/>
  <c r="D6" i="7"/>
  <c r="D5" i="7"/>
  <c r="K4" i="7"/>
  <c r="D4" i="7"/>
  <c r="Q30" i="7"/>
  <c r="Q29" i="7"/>
  <c r="Q28" i="7"/>
  <c r="Q27" i="7"/>
  <c r="S26" i="7"/>
  <c r="R26" i="7"/>
  <c r="Q26" i="7"/>
  <c r="S25" i="7"/>
  <c r="R25" i="7"/>
  <c r="Q25" i="7"/>
  <c r="S24" i="7"/>
  <c r="R24" i="7"/>
  <c r="Q24" i="7"/>
  <c r="S23" i="7"/>
  <c r="R23" i="7"/>
  <c r="Q23" i="7"/>
  <c r="S22" i="7"/>
  <c r="R22" i="7"/>
  <c r="Q22" i="7"/>
  <c r="S21" i="7"/>
  <c r="R21" i="7"/>
  <c r="Q21" i="7"/>
  <c r="S20" i="7"/>
  <c r="R20" i="7"/>
  <c r="Q20" i="7"/>
  <c r="S19" i="7"/>
  <c r="R19" i="7"/>
  <c r="Q19" i="7"/>
  <c r="W18" i="7"/>
  <c r="V18" i="7"/>
  <c r="S18" i="7"/>
  <c r="R18" i="7"/>
  <c r="Q18" i="7"/>
  <c r="W17" i="7"/>
  <c r="V17" i="7"/>
  <c r="S17" i="7"/>
  <c r="R17" i="7"/>
  <c r="Q17" i="7"/>
  <c r="W16" i="7"/>
  <c r="V16" i="7"/>
  <c r="S16" i="7"/>
  <c r="R16" i="7"/>
  <c r="Q16" i="7"/>
  <c r="W15" i="7"/>
  <c r="V15" i="7"/>
  <c r="S15" i="7"/>
  <c r="R15" i="7"/>
  <c r="Q15" i="7"/>
  <c r="W14" i="7"/>
  <c r="V14" i="7"/>
  <c r="S14" i="7"/>
  <c r="R14" i="7"/>
  <c r="Q14" i="7"/>
  <c r="W13" i="7"/>
  <c r="V13" i="7"/>
  <c r="S13" i="7"/>
  <c r="R13" i="7"/>
  <c r="Q13" i="7"/>
  <c r="W12" i="7"/>
  <c r="V12" i="7"/>
  <c r="S12" i="7"/>
  <c r="R12" i="7"/>
  <c r="Q12" i="7"/>
  <c r="W11" i="7"/>
  <c r="V11" i="7"/>
  <c r="S11" i="7"/>
  <c r="R11" i="7"/>
  <c r="Q11" i="7"/>
  <c r="W10" i="7"/>
  <c r="V10" i="7"/>
  <c r="S10" i="7"/>
  <c r="R10" i="7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22" i="4"/>
  <c r="H23" i="4"/>
  <c r="P12" i="6" s="1"/>
  <c r="H24" i="4"/>
  <c r="P13" i="6" s="1"/>
  <c r="H25" i="4"/>
  <c r="P14" i="6" s="1"/>
  <c r="H26" i="4"/>
  <c r="P15" i="6" s="1"/>
  <c r="H27" i="4"/>
  <c r="P16" i="6" s="1"/>
  <c r="H28" i="4"/>
  <c r="P17" i="6" s="1"/>
  <c r="H29" i="4"/>
  <c r="P18" i="6" s="1"/>
  <c r="H30" i="4"/>
  <c r="P19" i="6" s="1"/>
  <c r="H31" i="4"/>
  <c r="P20" i="6" s="1"/>
  <c r="H32" i="4"/>
  <c r="P21" i="6" s="1"/>
  <c r="H33" i="4"/>
  <c r="P22" i="6" s="1"/>
  <c r="H34" i="4"/>
  <c r="P23" i="6" s="1"/>
  <c r="H35" i="4"/>
  <c r="P24" i="6" s="1"/>
  <c r="H36" i="4"/>
  <c r="P25" i="6" s="1"/>
  <c r="H37" i="4"/>
  <c r="P26" i="6" s="1"/>
  <c r="H38" i="4"/>
  <c r="P27" i="6" s="1"/>
  <c r="H39" i="4"/>
  <c r="P28" i="6" s="1"/>
  <c r="H40" i="4"/>
  <c r="P29" i="6" s="1"/>
  <c r="H41" i="4"/>
  <c r="P30" i="6" s="1"/>
  <c r="H22" i="4"/>
  <c r="P11" i="6" s="1"/>
  <c r="C23" i="4"/>
  <c r="D23" i="4"/>
  <c r="E23" i="4"/>
  <c r="F23" i="4"/>
  <c r="I23" i="4"/>
  <c r="M23" i="4"/>
  <c r="C24" i="4"/>
  <c r="D24" i="4"/>
  <c r="E24" i="4"/>
  <c r="F24" i="4"/>
  <c r="I24" i="4"/>
  <c r="K24" i="4"/>
  <c r="M24" i="4"/>
  <c r="C25" i="4"/>
  <c r="D25" i="4"/>
  <c r="E25" i="4"/>
  <c r="F25" i="4"/>
  <c r="I25" i="4"/>
  <c r="K25" i="4"/>
  <c r="M25" i="4"/>
  <c r="C26" i="4"/>
  <c r="D26" i="4"/>
  <c r="E26" i="4"/>
  <c r="F26" i="4"/>
  <c r="I26" i="4"/>
  <c r="K26" i="4"/>
  <c r="M26" i="4"/>
  <c r="C27" i="4"/>
  <c r="D27" i="4"/>
  <c r="E27" i="4"/>
  <c r="F27" i="4"/>
  <c r="I27" i="4"/>
  <c r="K27" i="4"/>
  <c r="M27" i="4"/>
  <c r="C28" i="4"/>
  <c r="D28" i="4"/>
  <c r="E28" i="4"/>
  <c r="F28" i="4"/>
  <c r="I28" i="4"/>
  <c r="K28" i="4"/>
  <c r="M28" i="4"/>
  <c r="C29" i="4"/>
  <c r="D29" i="4"/>
  <c r="E29" i="4"/>
  <c r="F29" i="4"/>
  <c r="I29" i="4"/>
  <c r="K29" i="4"/>
  <c r="M29" i="4"/>
  <c r="C30" i="4"/>
  <c r="D30" i="4"/>
  <c r="E30" i="4"/>
  <c r="F30" i="4"/>
  <c r="I30" i="4"/>
  <c r="K30" i="4"/>
  <c r="M30" i="4"/>
  <c r="C31" i="4"/>
  <c r="D31" i="4"/>
  <c r="E31" i="4"/>
  <c r="F31" i="4"/>
  <c r="I31" i="4"/>
  <c r="K31" i="4"/>
  <c r="M31" i="4"/>
  <c r="C32" i="4"/>
  <c r="D32" i="4"/>
  <c r="E32" i="4"/>
  <c r="F32" i="4"/>
  <c r="I32" i="4"/>
  <c r="K32" i="4"/>
  <c r="M32" i="4"/>
  <c r="C33" i="4"/>
  <c r="D33" i="4"/>
  <c r="E33" i="4"/>
  <c r="F33" i="4"/>
  <c r="I33" i="4"/>
  <c r="K33" i="4"/>
  <c r="M33" i="4"/>
  <c r="C34" i="4"/>
  <c r="D34" i="4"/>
  <c r="E34" i="4"/>
  <c r="F34" i="4"/>
  <c r="I34" i="4"/>
  <c r="K34" i="4"/>
  <c r="M34" i="4"/>
  <c r="C35" i="4"/>
  <c r="D35" i="4"/>
  <c r="E35" i="4"/>
  <c r="F35" i="4"/>
  <c r="I35" i="4"/>
  <c r="K35" i="4"/>
  <c r="M35" i="4"/>
  <c r="C36" i="4"/>
  <c r="D36" i="4"/>
  <c r="E36" i="4"/>
  <c r="F36" i="4"/>
  <c r="I36" i="4"/>
  <c r="K36" i="4"/>
  <c r="M36" i="4"/>
  <c r="C37" i="4"/>
  <c r="D37" i="4"/>
  <c r="E37" i="4"/>
  <c r="F37" i="4"/>
  <c r="I37" i="4"/>
  <c r="K37" i="4"/>
  <c r="M37" i="4"/>
  <c r="C38" i="4"/>
  <c r="D38" i="4"/>
  <c r="E38" i="4"/>
  <c r="F38" i="4"/>
  <c r="I38" i="4"/>
  <c r="K38" i="4"/>
  <c r="M38" i="4"/>
  <c r="C39" i="4"/>
  <c r="D39" i="4"/>
  <c r="E39" i="4"/>
  <c r="F39" i="4"/>
  <c r="I39" i="4"/>
  <c r="K39" i="4"/>
  <c r="M39" i="4"/>
  <c r="C40" i="4"/>
  <c r="D40" i="4"/>
  <c r="E40" i="4"/>
  <c r="F40" i="4"/>
  <c r="I40" i="4"/>
  <c r="K40" i="4"/>
  <c r="M40" i="4"/>
  <c r="C41" i="4"/>
  <c r="D41" i="4"/>
  <c r="E41" i="4"/>
  <c r="F41" i="4"/>
  <c r="I41" i="4"/>
  <c r="K41" i="4"/>
  <c r="M41" i="4"/>
  <c r="F22" i="4"/>
  <c r="E22" i="4"/>
  <c r="D22" i="4"/>
  <c r="C22" i="4"/>
  <c r="M22" i="4"/>
  <c r="I22" i="4"/>
  <c r="C23" i="3"/>
  <c r="D23" i="3"/>
  <c r="E23" i="3"/>
  <c r="F23" i="3"/>
  <c r="G23" i="3"/>
  <c r="H23" i="3"/>
  <c r="I23" i="3"/>
  <c r="J23" i="3"/>
  <c r="K23" i="3"/>
  <c r="L23" i="3"/>
  <c r="M23" i="3"/>
  <c r="N23" i="3"/>
  <c r="C24" i="3"/>
  <c r="D24" i="3"/>
  <c r="E24" i="3"/>
  <c r="F24" i="3"/>
  <c r="G24" i="3"/>
  <c r="H24" i="3"/>
  <c r="I24" i="3"/>
  <c r="J24" i="3"/>
  <c r="K24" i="3"/>
  <c r="L24" i="3"/>
  <c r="M24" i="3"/>
  <c r="N24" i="3"/>
  <c r="C25" i="3"/>
  <c r="D25" i="3"/>
  <c r="E25" i="3"/>
  <c r="F25" i="3"/>
  <c r="G25" i="3"/>
  <c r="H25" i="3"/>
  <c r="I25" i="3"/>
  <c r="J25" i="3"/>
  <c r="K25" i="3"/>
  <c r="L25" i="3"/>
  <c r="M25" i="3"/>
  <c r="N25" i="3"/>
  <c r="C26" i="3"/>
  <c r="D26" i="3"/>
  <c r="E26" i="3"/>
  <c r="F26" i="3"/>
  <c r="G26" i="3"/>
  <c r="H26" i="3"/>
  <c r="I26" i="3"/>
  <c r="J26" i="3"/>
  <c r="K26" i="3"/>
  <c r="L26" i="3"/>
  <c r="M26" i="3"/>
  <c r="N26" i="3"/>
  <c r="C27" i="3"/>
  <c r="D27" i="3"/>
  <c r="E27" i="3"/>
  <c r="F27" i="3"/>
  <c r="G27" i="3"/>
  <c r="H27" i="3"/>
  <c r="I27" i="3"/>
  <c r="J27" i="3"/>
  <c r="K27" i="3"/>
  <c r="L27" i="3"/>
  <c r="M27" i="3"/>
  <c r="N27" i="3"/>
  <c r="C28" i="3"/>
  <c r="D28" i="3"/>
  <c r="E28" i="3"/>
  <c r="F28" i="3"/>
  <c r="G28" i="3"/>
  <c r="H28" i="3"/>
  <c r="I28" i="3"/>
  <c r="J28" i="3"/>
  <c r="K28" i="3"/>
  <c r="L28" i="3"/>
  <c r="M28" i="3"/>
  <c r="N28" i="3"/>
  <c r="C29" i="3"/>
  <c r="D29" i="3"/>
  <c r="E29" i="3"/>
  <c r="F29" i="3"/>
  <c r="G29" i="3"/>
  <c r="H29" i="3"/>
  <c r="I29" i="3"/>
  <c r="J29" i="3"/>
  <c r="K29" i="3"/>
  <c r="L29" i="3"/>
  <c r="M29" i="3"/>
  <c r="N29" i="3"/>
  <c r="C30" i="3"/>
  <c r="D30" i="3"/>
  <c r="E30" i="3"/>
  <c r="F30" i="3"/>
  <c r="G30" i="3"/>
  <c r="H30" i="3"/>
  <c r="I30" i="3"/>
  <c r="J30" i="3"/>
  <c r="K30" i="3"/>
  <c r="L30" i="3"/>
  <c r="M30" i="3"/>
  <c r="N30" i="3"/>
  <c r="C31" i="3"/>
  <c r="D31" i="3"/>
  <c r="E31" i="3"/>
  <c r="F31" i="3"/>
  <c r="G31" i="3"/>
  <c r="H31" i="3"/>
  <c r="I31" i="3"/>
  <c r="J31" i="3"/>
  <c r="K31" i="3"/>
  <c r="L31" i="3"/>
  <c r="M31" i="3"/>
  <c r="N31" i="3"/>
  <c r="C32" i="3"/>
  <c r="D32" i="3"/>
  <c r="E32" i="3"/>
  <c r="F32" i="3"/>
  <c r="G32" i="3"/>
  <c r="H32" i="3"/>
  <c r="I32" i="3"/>
  <c r="J32" i="3"/>
  <c r="K32" i="3"/>
  <c r="L32" i="3"/>
  <c r="M32" i="3"/>
  <c r="N32" i="3"/>
  <c r="C33" i="3"/>
  <c r="D33" i="3"/>
  <c r="E33" i="3"/>
  <c r="F33" i="3"/>
  <c r="G33" i="3"/>
  <c r="H33" i="3"/>
  <c r="I33" i="3"/>
  <c r="J33" i="3"/>
  <c r="K33" i="3"/>
  <c r="L33" i="3"/>
  <c r="M33" i="3"/>
  <c r="N33" i="3"/>
  <c r="C34" i="3"/>
  <c r="D34" i="3"/>
  <c r="E34" i="3"/>
  <c r="F34" i="3"/>
  <c r="G34" i="3"/>
  <c r="H34" i="3"/>
  <c r="I34" i="3"/>
  <c r="J34" i="3"/>
  <c r="K34" i="3"/>
  <c r="L34" i="3"/>
  <c r="M34" i="3"/>
  <c r="N34" i="3"/>
  <c r="C35" i="3"/>
  <c r="D35" i="3"/>
  <c r="E35" i="3"/>
  <c r="F35" i="3"/>
  <c r="G35" i="3"/>
  <c r="H35" i="3"/>
  <c r="I35" i="3"/>
  <c r="J35" i="3"/>
  <c r="K35" i="3"/>
  <c r="L35" i="3"/>
  <c r="M35" i="3"/>
  <c r="N35" i="3"/>
  <c r="C36" i="3"/>
  <c r="D36" i="3"/>
  <c r="E36" i="3"/>
  <c r="F36" i="3"/>
  <c r="G36" i="3"/>
  <c r="H36" i="3"/>
  <c r="I36" i="3"/>
  <c r="J36" i="3"/>
  <c r="K36" i="3"/>
  <c r="L36" i="3"/>
  <c r="M36" i="3"/>
  <c r="N36" i="3"/>
  <c r="C37" i="3"/>
  <c r="D37" i="3"/>
  <c r="E37" i="3"/>
  <c r="F37" i="3"/>
  <c r="G37" i="3"/>
  <c r="H37" i="3"/>
  <c r="I37" i="3"/>
  <c r="J37" i="3"/>
  <c r="K37" i="3"/>
  <c r="L37" i="3"/>
  <c r="M37" i="3"/>
  <c r="N37" i="3"/>
  <c r="C38" i="3"/>
  <c r="D38" i="3"/>
  <c r="E38" i="3"/>
  <c r="F38" i="3"/>
  <c r="G38" i="3"/>
  <c r="H38" i="3"/>
  <c r="I38" i="3"/>
  <c r="J38" i="3"/>
  <c r="K38" i="3"/>
  <c r="L38" i="3"/>
  <c r="M38" i="3"/>
  <c r="N38" i="3"/>
  <c r="C39" i="3"/>
  <c r="D39" i="3"/>
  <c r="E39" i="3"/>
  <c r="F39" i="3"/>
  <c r="G39" i="3"/>
  <c r="H39" i="3"/>
  <c r="I39" i="3"/>
  <c r="J39" i="3"/>
  <c r="K39" i="3"/>
  <c r="L39" i="3"/>
  <c r="M39" i="3"/>
  <c r="N39" i="3"/>
  <c r="C40" i="3"/>
  <c r="D40" i="3"/>
  <c r="E40" i="3"/>
  <c r="F40" i="3"/>
  <c r="G40" i="3"/>
  <c r="H40" i="3"/>
  <c r="I40" i="3"/>
  <c r="J40" i="3"/>
  <c r="K40" i="3"/>
  <c r="L40" i="3"/>
  <c r="M40" i="3"/>
  <c r="N40" i="3"/>
  <c r="C41" i="3"/>
  <c r="D41" i="3"/>
  <c r="E41" i="3"/>
  <c r="F41" i="3"/>
  <c r="G41" i="3"/>
  <c r="H41" i="3"/>
  <c r="I41" i="3"/>
  <c r="J41" i="3"/>
  <c r="K41" i="3"/>
  <c r="L41" i="3"/>
  <c r="M41" i="3"/>
  <c r="N41" i="3"/>
  <c r="H8" i="6"/>
  <c r="D5" i="6"/>
  <c r="D8" i="6"/>
  <c r="J6" i="6"/>
  <c r="D6" i="6"/>
  <c r="K4" i="6"/>
  <c r="D4" i="6"/>
  <c r="N22" i="3"/>
  <c r="M22" i="3"/>
  <c r="L22" i="3"/>
  <c r="K22" i="3"/>
  <c r="J22" i="3"/>
  <c r="I22" i="3"/>
  <c r="H22" i="3"/>
  <c r="G22" i="3"/>
  <c r="F22" i="3"/>
  <c r="E22" i="3"/>
  <c r="D22" i="3"/>
  <c r="C22" i="3"/>
  <c r="O22" i="3"/>
  <c r="Q30" i="6"/>
  <c r="Q29" i="6"/>
  <c r="Q28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W18" i="6"/>
  <c r="V18" i="6"/>
  <c r="S18" i="6"/>
  <c r="R18" i="6"/>
  <c r="Q18" i="6"/>
  <c r="W17" i="6"/>
  <c r="V17" i="6"/>
  <c r="S17" i="6"/>
  <c r="R17" i="6"/>
  <c r="Q17" i="6"/>
  <c r="W16" i="6"/>
  <c r="V16" i="6"/>
  <c r="S16" i="6"/>
  <c r="R16" i="6"/>
  <c r="Q16" i="6"/>
  <c r="W15" i="6"/>
  <c r="V15" i="6"/>
  <c r="S15" i="6"/>
  <c r="R15" i="6"/>
  <c r="Q15" i="6"/>
  <c r="W14" i="6"/>
  <c r="V14" i="6"/>
  <c r="S14" i="6"/>
  <c r="R14" i="6"/>
  <c r="Q14" i="6"/>
  <c r="W13" i="6"/>
  <c r="V13" i="6"/>
  <c r="S13" i="6"/>
  <c r="R13" i="6"/>
  <c r="Q13" i="6"/>
  <c r="W12" i="6"/>
  <c r="V12" i="6"/>
  <c r="S12" i="6"/>
  <c r="R12" i="6"/>
  <c r="Q12" i="6"/>
  <c r="W11" i="6"/>
  <c r="V11" i="6"/>
  <c r="S11" i="6"/>
  <c r="R11" i="6"/>
  <c r="Q11" i="6"/>
  <c r="W10" i="6"/>
  <c r="V10" i="6"/>
  <c r="S10" i="6"/>
  <c r="R10" i="6"/>
  <c r="M3" i="4"/>
  <c r="M5" i="4"/>
  <c r="M7" i="4"/>
  <c r="M9" i="4"/>
  <c r="M11" i="4"/>
  <c r="M13" i="4"/>
  <c r="M15" i="4"/>
  <c r="M17" i="4"/>
  <c r="M19" i="4"/>
  <c r="I2" i="4"/>
  <c r="J2" i="4" s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11" i="1"/>
  <c r="O21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" i="3"/>
  <c r="I8" i="4"/>
  <c r="J8" i="4" s="1"/>
  <c r="Q30" i="5"/>
  <c r="Q29" i="5"/>
  <c r="Q28" i="5"/>
  <c r="Q27" i="5"/>
  <c r="S26" i="5"/>
  <c r="R26" i="5"/>
  <c r="Q26" i="5"/>
  <c r="S25" i="5"/>
  <c r="R25" i="5"/>
  <c r="Q25" i="5"/>
  <c r="S24" i="5"/>
  <c r="R24" i="5"/>
  <c r="Q24" i="5"/>
  <c r="S23" i="5"/>
  <c r="R23" i="5"/>
  <c r="Q23" i="5"/>
  <c r="S22" i="5"/>
  <c r="R22" i="5"/>
  <c r="Q22" i="5"/>
  <c r="S21" i="5"/>
  <c r="R21" i="5"/>
  <c r="Q21" i="5"/>
  <c r="S20" i="5"/>
  <c r="R20" i="5"/>
  <c r="Q20" i="5"/>
  <c r="S19" i="5"/>
  <c r="R19" i="5"/>
  <c r="Q19" i="5"/>
  <c r="W18" i="5"/>
  <c r="V18" i="5"/>
  <c r="S18" i="5"/>
  <c r="R18" i="5"/>
  <c r="Q18" i="5"/>
  <c r="W17" i="5"/>
  <c r="V17" i="5"/>
  <c r="S17" i="5"/>
  <c r="R17" i="5"/>
  <c r="Q17" i="5"/>
  <c r="W16" i="5"/>
  <c r="V16" i="5"/>
  <c r="S16" i="5"/>
  <c r="R16" i="5"/>
  <c r="Q16" i="5"/>
  <c r="W15" i="5"/>
  <c r="V15" i="5"/>
  <c r="S15" i="5"/>
  <c r="R15" i="5"/>
  <c r="Q15" i="5"/>
  <c r="W14" i="5"/>
  <c r="V14" i="5"/>
  <c r="S14" i="5"/>
  <c r="R14" i="5"/>
  <c r="Q14" i="5"/>
  <c r="W13" i="5"/>
  <c r="V13" i="5"/>
  <c r="S13" i="5"/>
  <c r="R13" i="5"/>
  <c r="Q13" i="5"/>
  <c r="W12" i="5"/>
  <c r="V12" i="5"/>
  <c r="S12" i="5"/>
  <c r="R12" i="5"/>
  <c r="Q12" i="5"/>
  <c r="W11" i="5"/>
  <c r="V11" i="5"/>
  <c r="S11" i="5"/>
  <c r="R11" i="5"/>
  <c r="Q11" i="5"/>
  <c r="W10" i="5"/>
  <c r="V10" i="5"/>
  <c r="S10" i="5"/>
  <c r="R10" i="5"/>
  <c r="I5" i="4"/>
  <c r="J5" i="4" s="1"/>
  <c r="I6" i="4"/>
  <c r="J6" i="4" s="1"/>
  <c r="I7" i="4"/>
  <c r="J7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I18" i="4"/>
  <c r="I19" i="4"/>
  <c r="P11" i="5"/>
  <c r="W18" i="1"/>
  <c r="V18" i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G7" i="3"/>
  <c r="F18" i="3"/>
  <c r="E12" i="3"/>
  <c r="E13" i="3"/>
  <c r="E14" i="3"/>
  <c r="E15" i="3"/>
  <c r="E16" i="3"/>
  <c r="E17" i="3"/>
  <c r="E18" i="3"/>
  <c r="E19" i="3"/>
  <c r="E20" i="3"/>
  <c r="E21" i="3"/>
  <c r="F12" i="3"/>
  <c r="F13" i="3"/>
  <c r="F14" i="3"/>
  <c r="F15" i="3"/>
  <c r="F16" i="3"/>
  <c r="F17" i="3"/>
  <c r="F19" i="3"/>
  <c r="F20" i="3"/>
  <c r="F21" i="3"/>
  <c r="V11" i="1"/>
  <c r="V12" i="1"/>
  <c r="V13" i="1"/>
  <c r="V14" i="1"/>
  <c r="V15" i="1"/>
  <c r="V16" i="1"/>
  <c r="V17" i="1"/>
  <c r="V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0" i="1"/>
  <c r="S17" i="1"/>
  <c r="C3" i="3"/>
  <c r="D3" i="3"/>
  <c r="G3" i="3"/>
  <c r="I3" i="3"/>
  <c r="J3" i="3"/>
  <c r="K3" i="3"/>
  <c r="L3" i="3"/>
  <c r="M3" i="3"/>
  <c r="N3" i="3"/>
  <c r="C4" i="3"/>
  <c r="D4" i="3"/>
  <c r="G4" i="3"/>
  <c r="I4" i="3"/>
  <c r="J4" i="3"/>
  <c r="K4" i="3"/>
  <c r="L4" i="3"/>
  <c r="M4" i="3"/>
  <c r="N4" i="3"/>
  <c r="C5" i="3"/>
  <c r="D5" i="3"/>
  <c r="G5" i="3"/>
  <c r="I5" i="3"/>
  <c r="J5" i="3"/>
  <c r="K5" i="3"/>
  <c r="L5" i="3"/>
  <c r="M5" i="3"/>
  <c r="N5" i="3"/>
  <c r="C6" i="3"/>
  <c r="D6" i="3"/>
  <c r="G6" i="3"/>
  <c r="I6" i="3"/>
  <c r="J6" i="3"/>
  <c r="K6" i="3"/>
  <c r="L6" i="3"/>
  <c r="M6" i="3"/>
  <c r="N6" i="3"/>
  <c r="C7" i="3"/>
  <c r="D7" i="3"/>
  <c r="I7" i="3"/>
  <c r="J7" i="3"/>
  <c r="K7" i="3"/>
  <c r="L7" i="3"/>
  <c r="M7" i="3"/>
  <c r="N7" i="3"/>
  <c r="C8" i="3"/>
  <c r="D8" i="3"/>
  <c r="G8" i="3"/>
  <c r="I8" i="3"/>
  <c r="J8" i="3"/>
  <c r="K8" i="3"/>
  <c r="L8" i="3"/>
  <c r="M8" i="3"/>
  <c r="N8" i="3"/>
  <c r="C9" i="3"/>
  <c r="D9" i="3"/>
  <c r="G9" i="3"/>
  <c r="I9" i="3"/>
  <c r="J9" i="3"/>
  <c r="K9" i="3"/>
  <c r="L9" i="3"/>
  <c r="M9" i="3"/>
  <c r="N9" i="3"/>
  <c r="C10" i="3"/>
  <c r="D10" i="3"/>
  <c r="G10" i="3"/>
  <c r="I10" i="3"/>
  <c r="J10" i="3"/>
  <c r="K10" i="3"/>
  <c r="L10" i="3"/>
  <c r="M10" i="3"/>
  <c r="N10" i="3"/>
  <c r="C11" i="3"/>
  <c r="D11" i="3"/>
  <c r="G11" i="3"/>
  <c r="I11" i="3"/>
  <c r="J11" i="3"/>
  <c r="K11" i="3"/>
  <c r="L11" i="3"/>
  <c r="M11" i="3"/>
  <c r="N11" i="3"/>
  <c r="C12" i="3"/>
  <c r="D12" i="3"/>
  <c r="G12" i="3"/>
  <c r="I12" i="3"/>
  <c r="J12" i="3"/>
  <c r="K12" i="3"/>
  <c r="L12" i="3"/>
  <c r="M12" i="3"/>
  <c r="N12" i="3"/>
  <c r="C13" i="3"/>
  <c r="D13" i="3"/>
  <c r="G13" i="3"/>
  <c r="I13" i="3"/>
  <c r="J13" i="3"/>
  <c r="K13" i="3"/>
  <c r="L13" i="3"/>
  <c r="M13" i="3"/>
  <c r="N13" i="3"/>
  <c r="C14" i="3"/>
  <c r="D14" i="3"/>
  <c r="G14" i="3"/>
  <c r="I14" i="3"/>
  <c r="J14" i="3"/>
  <c r="K14" i="3"/>
  <c r="L14" i="3"/>
  <c r="M14" i="3"/>
  <c r="N14" i="3"/>
  <c r="C15" i="3"/>
  <c r="D15" i="3"/>
  <c r="G15" i="3"/>
  <c r="I15" i="3"/>
  <c r="J15" i="3"/>
  <c r="K15" i="3"/>
  <c r="L15" i="3"/>
  <c r="M15" i="3"/>
  <c r="N15" i="3"/>
  <c r="C16" i="3"/>
  <c r="D16" i="3"/>
  <c r="G16" i="3"/>
  <c r="I16" i="3"/>
  <c r="J16" i="3"/>
  <c r="K16" i="3"/>
  <c r="L16" i="3"/>
  <c r="M16" i="3"/>
  <c r="N16" i="3"/>
  <c r="C17" i="3"/>
  <c r="D17" i="3"/>
  <c r="G17" i="3"/>
  <c r="I17" i="3"/>
  <c r="J17" i="3"/>
  <c r="K17" i="3"/>
  <c r="L17" i="3"/>
  <c r="M17" i="3"/>
  <c r="N17" i="3"/>
  <c r="C18" i="3"/>
  <c r="D18" i="3"/>
  <c r="G18" i="3"/>
  <c r="I18" i="3"/>
  <c r="J18" i="3"/>
  <c r="K18" i="3"/>
  <c r="L18" i="3"/>
  <c r="M18" i="3"/>
  <c r="N18" i="3"/>
  <c r="C19" i="3"/>
  <c r="D19" i="3"/>
  <c r="G19" i="3"/>
  <c r="I19" i="3"/>
  <c r="J19" i="3"/>
  <c r="K19" i="3"/>
  <c r="L19" i="3"/>
  <c r="M19" i="3"/>
  <c r="N19" i="3"/>
  <c r="C20" i="3"/>
  <c r="D20" i="3"/>
  <c r="G20" i="3"/>
  <c r="I20" i="3"/>
  <c r="J20" i="3"/>
  <c r="K20" i="3"/>
  <c r="L20" i="3"/>
  <c r="M20" i="3"/>
  <c r="N20" i="3"/>
  <c r="C21" i="3"/>
  <c r="D21" i="3"/>
  <c r="G21" i="3"/>
  <c r="I21" i="3"/>
  <c r="J21" i="3"/>
  <c r="K21" i="3"/>
  <c r="L21" i="3"/>
  <c r="M21" i="3"/>
  <c r="N21" i="3"/>
  <c r="J2" i="3"/>
  <c r="K2" i="3"/>
  <c r="L2" i="3"/>
  <c r="M2" i="3"/>
  <c r="N2" i="3"/>
  <c r="I2" i="3"/>
  <c r="G2" i="3"/>
  <c r="D2" i="3"/>
  <c r="W11" i="1"/>
  <c r="W12" i="1"/>
  <c r="W13" i="1"/>
  <c r="W14" i="1"/>
  <c r="W15" i="1"/>
  <c r="W16" i="1"/>
  <c r="W17" i="1"/>
  <c r="W10" i="1"/>
  <c r="S26" i="1"/>
  <c r="S24" i="1"/>
  <c r="S25" i="1"/>
  <c r="S15" i="1"/>
  <c r="S16" i="1"/>
  <c r="S18" i="1"/>
  <c r="S19" i="1"/>
  <c r="S20" i="1"/>
  <c r="S21" i="1"/>
  <c r="S22" i="1"/>
  <c r="S23" i="1"/>
  <c r="S11" i="1"/>
  <c r="S12" i="1"/>
  <c r="S13" i="1"/>
  <c r="S14" i="1"/>
  <c r="S10" i="1"/>
  <c r="K18" i="4" l="1"/>
  <c r="J18" i="4"/>
  <c r="K19" i="4"/>
  <c r="J19" i="4"/>
  <c r="K17" i="4"/>
  <c r="J17" i="4"/>
  <c r="P11" i="4"/>
  <c r="Q11" i="4" s="1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K21" i="4"/>
  <c r="K20" i="4"/>
  <c r="Q8" i="4"/>
  <c r="K22" i="4"/>
  <c r="K42" i="4"/>
  <c r="Q3" i="4"/>
  <c r="P5" i="4"/>
  <c r="Q5" i="4" s="1"/>
  <c r="P4" i="4"/>
  <c r="Q4" i="4" s="1"/>
  <c r="Q6" i="4" s="1"/>
  <c r="K23" i="4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4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6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82" i="3"/>
  <c r="K82" i="4"/>
  <c r="K62" i="4"/>
  <c r="P30" i="1"/>
  <c r="P30" i="5"/>
  <c r="P29" i="1"/>
  <c r="P29" i="5"/>
  <c r="P28" i="1"/>
  <c r="P28" i="5"/>
  <c r="P27" i="1"/>
  <c r="P27" i="5"/>
  <c r="P26" i="1"/>
  <c r="P26" i="5"/>
  <c r="P25" i="1"/>
  <c r="P25" i="5"/>
  <c r="P24" i="1"/>
  <c r="P24" i="5"/>
  <c r="P23" i="1"/>
  <c r="P23" i="5"/>
  <c r="P22" i="1"/>
  <c r="P22" i="5"/>
  <c r="E11" i="3"/>
  <c r="H2" i="3"/>
  <c r="F2" i="3"/>
  <c r="H5" i="3"/>
  <c r="H4" i="3"/>
  <c r="F11" i="3"/>
  <c r="P21" i="1"/>
  <c r="P21" i="5"/>
  <c r="P20" i="1"/>
  <c r="P20" i="5"/>
  <c r="P19" i="1"/>
  <c r="P19" i="5"/>
  <c r="P18" i="1"/>
  <c r="P18" i="5"/>
  <c r="P17" i="1"/>
  <c r="P17" i="5"/>
  <c r="P16" i="1"/>
  <c r="P16" i="5"/>
  <c r="P15" i="1"/>
  <c r="P15" i="5"/>
  <c r="P14" i="1"/>
  <c r="P14" i="5"/>
  <c r="P13" i="1"/>
  <c r="P13" i="5"/>
  <c r="P12" i="1"/>
  <c r="P12" i="5"/>
  <c r="P11" i="1"/>
  <c r="E3" i="3"/>
  <c r="E4" i="3"/>
  <c r="E5" i="3"/>
  <c r="E6" i="3"/>
  <c r="E7" i="3"/>
  <c r="E8" i="3"/>
  <c r="E9" i="3"/>
  <c r="E10" i="3"/>
  <c r="E2" i="3"/>
  <c r="H3" i="3"/>
  <c r="F3" i="3"/>
  <c r="F4" i="3"/>
  <c r="F5" i="3"/>
  <c r="F6" i="3"/>
  <c r="F7" i="3"/>
  <c r="F8" i="3"/>
  <c r="F9" i="3"/>
  <c r="F10" i="3"/>
  <c r="K12" i="4" l="1"/>
  <c r="K14" i="4"/>
  <c r="K15" i="4"/>
  <c r="K11" i="4"/>
  <c r="K13" i="4"/>
  <c r="K16" i="4"/>
  <c r="K8" i="4"/>
  <c r="K2" i="4"/>
  <c r="K10" i="4"/>
  <c r="K9" i="4"/>
  <c r="K7" i="4"/>
  <c r="K5" i="4"/>
  <c r="K3" i="4"/>
  <c r="S10" i="4" l="1"/>
  <c r="S9" i="4"/>
  <c r="K4" i="4"/>
  <c r="R9" i="4"/>
  <c r="K6" i="4"/>
  <c r="R10" i="4"/>
  <c r="P10" i="4" l="1"/>
  <c r="Q10" i="4" s="1"/>
  <c r="P9" i="4"/>
  <c r="Q9" i="4" s="1"/>
  <c r="Q12" i="4" l="1"/>
  <c r="Q16" i="4" s="1"/>
</calcChain>
</file>

<file path=xl/sharedStrings.xml><?xml version="1.0" encoding="utf-8"?>
<sst xmlns="http://schemas.openxmlformats.org/spreadsheetml/2006/main" count="399" uniqueCount="145">
  <si>
    <t xml:space="preserve">枚 方 市 民 水 泳 競 技 大 会 団 体 参 加 申 込 書 </t>
  </si>
  <si>
    <t>（年齢区分別出場者用）</t>
    <rPh sb="1" eb="3">
      <t>ネンレイ</t>
    </rPh>
    <rPh sb="3" eb="5">
      <t>クブン</t>
    </rPh>
    <rPh sb="5" eb="6">
      <t>ベツ</t>
    </rPh>
    <rPh sb="6" eb="9">
      <t>シュツジョウシャ</t>
    </rPh>
    <rPh sb="9" eb="10">
      <t>コウコウセイヨウ</t>
    </rPh>
    <phoneticPr fontId="1"/>
  </si>
  <si>
    <t>団体名</t>
    <rPh sb="0" eb="3">
      <t>ダンタイメイ</t>
    </rPh>
    <phoneticPr fontId="1"/>
  </si>
  <si>
    <t>〇〇スイミングクラブ</t>
  </si>
  <si>
    <t>ﾌﾟﾛｸﾞﾗﾑ数</t>
    <phoneticPr fontId="1"/>
  </si>
  <si>
    <t>部</t>
    <rPh sb="0" eb="1">
      <t>ブ</t>
    </rPh>
    <phoneticPr fontId="1"/>
  </si>
  <si>
    <t>住　所</t>
    <rPh sb="0" eb="3">
      <t>ジュウショ</t>
    </rPh>
    <phoneticPr fontId="1"/>
  </si>
  <si>
    <t>枚方市〇〇町△番地□号</t>
  </si>
  <si>
    <t>電　話</t>
    <rPh sb="0" eb="3">
      <t>デンワ</t>
    </rPh>
    <phoneticPr fontId="1"/>
  </si>
  <si>
    <t>０００－１２３４－５６７８</t>
  </si>
  <si>
    <t>代表者名</t>
    <rPh sb="0" eb="3">
      <t>ダイヒョウシャ</t>
    </rPh>
    <rPh sb="3" eb="4">
      <t>メイ</t>
    </rPh>
    <phoneticPr fontId="1"/>
  </si>
  <si>
    <t>枚方　太郎</t>
  </si>
  <si>
    <t>※　連絡の取れる番号を記入ください</t>
  </si>
  <si>
    <t>競　技　役　員</t>
    <rPh sb="0" eb="3">
      <t>キョウギ</t>
    </rPh>
    <rPh sb="4" eb="7">
      <t>ヤクイン</t>
    </rPh>
    <phoneticPr fontId="1"/>
  </si>
  <si>
    <t>水泳　太郎</t>
  </si>
  <si>
    <t>大会　花子</t>
  </si>
  <si>
    <t>参加14名以下は１名、参加15名以上は２名の競技役員を願います。</t>
    <rPh sb="0" eb="2">
      <t>サンカシャ</t>
    </rPh>
    <rPh sb="4" eb="5">
      <t>ナ</t>
    </rPh>
    <rPh sb="5" eb="7">
      <t>イカ</t>
    </rPh>
    <rPh sb="9" eb="10">
      <t>ナ</t>
    </rPh>
    <rPh sb="11" eb="13">
      <t>サンカ</t>
    </rPh>
    <rPh sb="15" eb="16">
      <t>メイ</t>
    </rPh>
    <rPh sb="16" eb="18">
      <t>イジョウ</t>
    </rPh>
    <rPh sb="20" eb="21">
      <t>メイ</t>
    </rPh>
    <rPh sb="22" eb="24">
      <t>キョウギ</t>
    </rPh>
    <rPh sb="24" eb="26">
      <t>ヤクイン</t>
    </rPh>
    <rPh sb="27" eb="28">
      <t>ネガ</t>
    </rPh>
    <phoneticPr fontId="1"/>
  </si>
  <si>
    <t>区分</t>
  </si>
  <si>
    <t>種別</t>
  </si>
  <si>
    <t>No</t>
    <phoneticPr fontId="1"/>
  </si>
  <si>
    <t>氏名</t>
  </si>
  <si>
    <t>性別</t>
  </si>
  <si>
    <t>中高</t>
  </si>
  <si>
    <t>種　別</t>
    <rPh sb="0" eb="3">
      <t>シュベツ</t>
    </rPh>
    <phoneticPr fontId="1"/>
  </si>
  <si>
    <t>最高記録</t>
    <rPh sb="0" eb="2">
      <t>サイコウ</t>
    </rPh>
    <rPh sb="2" eb="4">
      <t>キロク</t>
    </rPh>
    <phoneticPr fontId="1"/>
  </si>
  <si>
    <t>ＭＲ</t>
    <phoneticPr fontId="1"/>
  </si>
  <si>
    <t>混MR</t>
    <rPh sb="0" eb="1">
      <t>コン</t>
    </rPh>
    <phoneticPr fontId="1"/>
  </si>
  <si>
    <t>Ｒ</t>
    <phoneticPr fontId="1"/>
  </si>
  <si>
    <t>混Ｒ</t>
    <rPh sb="0" eb="1">
      <t>コン</t>
    </rPh>
    <phoneticPr fontId="1"/>
  </si>
  <si>
    <t>親子R</t>
    <rPh sb="0" eb="2">
      <t>オヤコ</t>
    </rPh>
    <phoneticPr fontId="1"/>
  </si>
  <si>
    <t>枚方　一郎</t>
  </si>
  <si>
    <t>男</t>
  </si>
  <si>
    <t>以外</t>
  </si>
  <si>
    <t>K</t>
  </si>
  <si>
    <t>b</t>
  </si>
  <si>
    <t>h</t>
  </si>
  <si>
    <t>王仁　次郎</t>
  </si>
  <si>
    <t>E</t>
  </si>
  <si>
    <t>a</t>
  </si>
  <si>
    <t>①</t>
  </si>
  <si>
    <t>②</t>
  </si>
  <si>
    <t>水泳　三郎</t>
  </si>
  <si>
    <t>L</t>
  </si>
  <si>
    <t>g</t>
  </si>
  <si>
    <t>女</t>
  </si>
  <si>
    <t>M</t>
  </si>
  <si>
    <t>f</t>
  </si>
  <si>
    <t>平泳　太郎</t>
  </si>
  <si>
    <t>背泳　三子</t>
  </si>
  <si>
    <t>宮之阪　五子</t>
  </si>
  <si>
    <t>O</t>
  </si>
  <si>
    <t>光善寺　六郎</t>
  </si>
  <si>
    <t>Q</t>
  </si>
  <si>
    <t>大阪　良子</t>
  </si>
  <si>
    <t>A</t>
  </si>
  <si>
    <t>御殿山　八郎</t>
  </si>
  <si>
    <t>枚方市</t>
  </si>
  <si>
    <t>②</t>
    <phoneticPr fontId="1"/>
  </si>
  <si>
    <t>参加14名中高は１名、参加15名以外は２名の競技役員を願います。</t>
    <rPh sb="0" eb="2">
      <t>サンカシャ</t>
    </rPh>
    <rPh sb="4" eb="5">
      <t>ナ</t>
    </rPh>
    <rPh sb="9" eb="10">
      <t>ナ</t>
    </rPh>
    <rPh sb="11" eb="13">
      <t>サンカ</t>
    </rPh>
    <rPh sb="15" eb="16">
      <t>メイ</t>
    </rPh>
    <rPh sb="20" eb="21">
      <t>メイ</t>
    </rPh>
    <rPh sb="22" eb="24">
      <t>キョウギ</t>
    </rPh>
    <rPh sb="24" eb="26">
      <t>ヤクイン</t>
    </rPh>
    <rPh sb="27" eb="28">
      <t>ネガ</t>
    </rPh>
    <phoneticPr fontId="1"/>
  </si>
  <si>
    <t>F</t>
  </si>
  <si>
    <t>２００M個メ（中学・高校のみ）</t>
  </si>
  <si>
    <t>小３</t>
  </si>
  <si>
    <t>B</t>
  </si>
  <si>
    <t>５０M平</t>
  </si>
  <si>
    <t>小４</t>
  </si>
  <si>
    <t>C</t>
  </si>
  <si>
    <t>c</t>
  </si>
  <si>
    <t>１００M自（中学・高校のみ）</t>
  </si>
  <si>
    <t>小５</t>
  </si>
  <si>
    <t>③</t>
  </si>
  <si>
    <t>D</t>
  </si>
  <si>
    <t>d</t>
  </si>
  <si>
    <t>１００Mバタ（中学・高校のみ）</t>
  </si>
  <si>
    <t>小６</t>
  </si>
  <si>
    <t>④</t>
  </si>
  <si>
    <t>G</t>
  </si>
  <si>
    <t>e</t>
  </si>
  <si>
    <t>１００M平（中学・高校のみ）</t>
  </si>
  <si>
    <t>中１</t>
  </si>
  <si>
    <t>⑤</t>
  </si>
  <si>
    <t>H</t>
  </si>
  <si>
    <t>５０M背</t>
  </si>
  <si>
    <t>中２</t>
  </si>
  <si>
    <t>⑥</t>
  </si>
  <si>
    <t>I</t>
  </si>
  <si>
    <t>５０Mバタ</t>
  </si>
  <si>
    <t>中３</t>
  </si>
  <si>
    <t>⑦</t>
  </si>
  <si>
    <t>J</t>
  </si>
  <si>
    <t>５０M自</t>
  </si>
  <si>
    <t>高１</t>
  </si>
  <si>
    <t>⑧</t>
  </si>
  <si>
    <t>i</t>
  </si>
  <si>
    <t>１００M背（中学・高校のみ）</t>
  </si>
  <si>
    <t>高２</t>
  </si>
  <si>
    <t>⑨</t>
  </si>
  <si>
    <t>N</t>
  </si>
  <si>
    <t>高３</t>
  </si>
  <si>
    <t>⑩</t>
  </si>
  <si>
    <t>（２０）１８才～２９才</t>
  </si>
  <si>
    <t>P</t>
  </si>
  <si>
    <t>（３０）３０才～３９才</t>
  </si>
  <si>
    <t>（４０）４０才～４９才</t>
  </si>
  <si>
    <t>（５０）５０才～５９才</t>
  </si>
  <si>
    <t>（６０）６０才～６９才</t>
  </si>
  <si>
    <t>（７０）７０才～７９才</t>
  </si>
  <si>
    <t>（８０）８０才以上</t>
  </si>
  <si>
    <t>種別①</t>
  </si>
  <si>
    <t>種別①タイム</t>
  </si>
  <si>
    <t>種別②</t>
  </si>
  <si>
    <t>種別②タイム</t>
  </si>
  <si>
    <t>MR</t>
  </si>
  <si>
    <t>混MR</t>
  </si>
  <si>
    <t>R</t>
  </si>
  <si>
    <t>混R</t>
  </si>
  <si>
    <t>親子R</t>
  </si>
  <si>
    <t>所属</t>
  </si>
  <si>
    <t>２</t>
  </si>
  <si>
    <t>３</t>
  </si>
  <si>
    <t>４</t>
  </si>
  <si>
    <t>５</t>
  </si>
  <si>
    <t>種目</t>
  </si>
  <si>
    <t>メドレーリレー</t>
  </si>
  <si>
    <t>男女混合メドレーリレー</t>
  </si>
  <si>
    <t>リレー</t>
  </si>
  <si>
    <t>男女混合リレー</t>
  </si>
  <si>
    <t>親子リレー</t>
  </si>
  <si>
    <t>１種目目</t>
  </si>
  <si>
    <t>２種目目</t>
  </si>
  <si>
    <t>個人金額</t>
  </si>
  <si>
    <t>リレー単価</t>
  </si>
  <si>
    <t>リレー金額</t>
  </si>
  <si>
    <t>個人種目数</t>
  </si>
  <si>
    <t>４００円（小・中・高）</t>
  </si>
  <si>
    <t>８００円（１８才以上）</t>
  </si>
  <si>
    <t>個人種目小計</t>
  </si>
  <si>
    <t>８００円（小・中・高）</t>
  </si>
  <si>
    <t>１６００円（１８才以上）</t>
  </si>
  <si>
    <t>５００円（親子リレー）</t>
  </si>
  <si>
    <t>リレー種目小計</t>
  </si>
  <si>
    <t>プログラム購入希望</t>
  </si>
  <si>
    <t>合計額</t>
  </si>
  <si>
    <t>条件を満たしています</t>
    <rPh sb="0" eb="2">
      <t>ジョウケン</t>
    </rPh>
    <rPh sb="3" eb="4">
      <t>ミ</t>
    </rPh>
    <phoneticPr fontId="1"/>
  </si>
  <si>
    <t>４名以上になっています。メンバーを調整して下さい</t>
    <rPh sb="1" eb="2">
      <t>ナ</t>
    </rPh>
    <rPh sb="2" eb="4">
      <t>イジョウ</t>
    </rPh>
    <rPh sb="17" eb="19">
      <t>チョウセイ</t>
    </rPh>
    <rPh sb="21" eb="22">
      <t>クダ</t>
    </rPh>
    <phoneticPr fontId="1"/>
  </si>
  <si>
    <t>４名未満です。メンバーを調整して下さい</t>
    <rPh sb="1" eb="2">
      <t>ナ</t>
    </rPh>
    <rPh sb="2" eb="4">
      <t>ミマン</t>
    </rPh>
    <rPh sb="12" eb="14">
      <t>チョウセイ</t>
    </rPh>
    <rPh sb="16" eb="1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</si>
</sst>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b/>
      <sz val="16"/>
      <color rgb="FF000000"/>
      <name val="ＭＳ ゴシック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2" borderId="15" xfId="0" applyFill="1" applyBorder="1" applyProtection="1">
      <protection hidden="1"/>
    </xf>
    <xf numFmtId="0" fontId="0" fillId="2" borderId="0" xfId="0" applyFill="1" applyProtection="1"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0" fillId="2" borderId="17" xfId="0" applyFill="1" applyBorder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Protection="1"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36" xfId="0" applyFont="1" applyFill="1" applyBorder="1" applyAlignment="1" applyProtection="1">
      <alignment horizontal="center" vertical="center"/>
      <protection hidden="1"/>
    </xf>
    <xf numFmtId="0" fontId="6" fillId="2" borderId="37" xfId="0" applyFont="1" applyFill="1" applyBorder="1" applyAlignment="1" applyProtection="1">
      <alignment horizontal="center" vertical="center"/>
      <protection hidden="1"/>
    </xf>
    <xf numFmtId="0" fontId="6" fillId="2" borderId="38" xfId="0" applyFont="1" applyFill="1" applyBorder="1" applyAlignment="1" applyProtection="1">
      <alignment horizontal="center" vertical="center"/>
      <protection hidden="1"/>
    </xf>
    <xf numFmtId="0" fontId="8" fillId="2" borderId="45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Protection="1">
      <protection hidden="1"/>
    </xf>
    <xf numFmtId="0" fontId="12" fillId="2" borderId="0" xfId="0" applyFont="1" applyFill="1" applyAlignment="1" applyProtection="1">
      <alignment horizontal="right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14" fillId="2" borderId="17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2" borderId="25" xfId="0" applyFont="1" applyFill="1" applyBorder="1" applyAlignment="1" applyProtection="1">
      <alignment horizontal="right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2" borderId="23" xfId="0" applyFont="1" applyFill="1" applyBorder="1" applyAlignment="1" applyProtection="1">
      <alignment horizontal="right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2" borderId="26" xfId="0" applyFont="1" applyFill="1" applyBorder="1" applyAlignment="1" applyProtection="1">
      <alignment horizontal="right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right"/>
      <protection hidden="1"/>
    </xf>
    <xf numFmtId="0" fontId="10" fillId="3" borderId="0" xfId="0" applyFont="1" applyFill="1" applyProtection="1">
      <protection hidden="1"/>
    </xf>
    <xf numFmtId="0" fontId="11" fillId="4" borderId="0" xfId="0" applyFont="1" applyFill="1" applyAlignment="1" applyProtection="1">
      <alignment horizontal="right"/>
      <protection hidden="1"/>
    </xf>
    <xf numFmtId="0" fontId="10" fillId="4" borderId="0" xfId="0" applyFont="1" applyFill="1" applyProtection="1">
      <protection hidden="1"/>
    </xf>
    <xf numFmtId="0" fontId="11" fillId="5" borderId="0" xfId="0" applyFont="1" applyFill="1" applyAlignment="1" applyProtection="1">
      <alignment horizontal="right"/>
      <protection hidden="1"/>
    </xf>
    <xf numFmtId="0" fontId="10" fillId="5" borderId="0" xfId="0" applyFont="1" applyFill="1" applyProtection="1">
      <protection hidden="1"/>
    </xf>
    <xf numFmtId="0" fontId="11" fillId="6" borderId="0" xfId="0" applyFont="1" applyFill="1" applyAlignment="1" applyProtection="1">
      <alignment horizontal="right"/>
      <protection hidden="1"/>
    </xf>
    <xf numFmtId="0" fontId="10" fillId="6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right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right" vertical="center"/>
      <protection hidden="1"/>
    </xf>
    <xf numFmtId="0" fontId="2" fillId="2" borderId="25" xfId="0" applyFont="1" applyFill="1" applyBorder="1" applyAlignment="1" applyProtection="1">
      <alignment horizontal="right" vertical="center"/>
      <protection hidden="1"/>
    </xf>
    <xf numFmtId="0" fontId="2" fillId="2" borderId="39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46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2" fillId="2" borderId="23" xfId="0" applyFont="1" applyFill="1" applyBorder="1" applyAlignment="1" applyProtection="1">
      <alignment horizontal="right" vertical="center"/>
      <protection hidden="1"/>
    </xf>
    <xf numFmtId="0" fontId="2" fillId="2" borderId="40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2" borderId="47" xfId="0" applyFont="1" applyFill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right" vertical="center"/>
      <protection hidden="1"/>
    </xf>
    <xf numFmtId="0" fontId="2" fillId="2" borderId="26" xfId="0" applyFont="1" applyFill="1" applyBorder="1" applyAlignment="1" applyProtection="1">
      <alignment horizontal="right" vertical="center"/>
      <protection hidden="1"/>
    </xf>
    <xf numFmtId="0" fontId="2" fillId="2" borderId="41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48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2" xfId="0" applyFont="1" applyFill="1" applyBorder="1" applyAlignment="1" applyProtection="1">
      <alignment horizontal="center" vertical="center"/>
      <protection hidden="1"/>
    </xf>
    <xf numFmtId="0" fontId="2" fillId="2" borderId="43" xfId="0" applyFont="1" applyFill="1" applyBorder="1" applyAlignment="1" applyProtection="1">
      <alignment horizontal="center" vertical="center"/>
      <protection hidden="1"/>
    </xf>
    <xf numFmtId="0" fontId="2" fillId="2" borderId="44" xfId="0" applyFont="1" applyFill="1" applyBorder="1" applyAlignment="1" applyProtection="1">
      <alignment horizontal="center" vertical="center"/>
      <protection hidden="1"/>
    </xf>
    <xf numFmtId="0" fontId="0" fillId="2" borderId="49" xfId="0" applyFill="1" applyBorder="1" applyAlignment="1" applyProtection="1">
      <alignment horizontal="center"/>
      <protection hidden="1"/>
    </xf>
    <xf numFmtId="0" fontId="0" fillId="2" borderId="49" xfId="0" applyFill="1" applyBorder="1" applyAlignment="1" applyProtection="1">
      <alignment horizontal="center" vertical="center"/>
      <protection hidden="1"/>
    </xf>
    <xf numFmtId="0" fontId="0" fillId="2" borderId="49" xfId="0" applyFill="1" applyBorder="1" applyProtection="1"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50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51" xfId="0" applyFill="1" applyBorder="1" applyAlignment="1" applyProtection="1">
      <alignment horizontal="center" vertical="center"/>
      <protection hidden="1"/>
    </xf>
    <xf numFmtId="0" fontId="0" fillId="2" borderId="52" xfId="0" applyFill="1" applyBorder="1" applyAlignment="1" applyProtection="1">
      <alignment horizontal="center" vertical="center"/>
      <protection hidden="1"/>
    </xf>
    <xf numFmtId="0" fontId="0" fillId="2" borderId="49" xfId="0" applyFill="1" applyBorder="1" applyAlignment="1" applyProtection="1">
      <alignment horizontal="center" vertical="center"/>
      <protection hidden="1"/>
    </xf>
    <xf numFmtId="0" fontId="0" fillId="2" borderId="49" xfId="0" applyFill="1" applyBorder="1" applyAlignment="1" applyProtection="1">
      <alignment horizontal="center"/>
      <protection hidden="1"/>
    </xf>
    <xf numFmtId="0" fontId="0" fillId="2" borderId="35" xfId="0" applyFill="1" applyBorder="1" applyAlignment="1" applyProtection="1">
      <alignment horizontal="center"/>
      <protection hidden="1"/>
    </xf>
    <xf numFmtId="0" fontId="0" fillId="2" borderId="50" xfId="0" applyFill="1" applyBorder="1" applyAlignment="1" applyProtection="1">
      <alignment horizont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0" fillId="2" borderId="33" xfId="0" applyFill="1" applyBorder="1" applyProtection="1">
      <protection hidden="1"/>
    </xf>
    <xf numFmtId="0" fontId="0" fillId="2" borderId="53" xfId="0" applyFill="1" applyBorder="1" applyAlignment="1" applyProtection="1">
      <alignment horizontal="center" vertical="center"/>
      <protection hidden="1"/>
    </xf>
    <xf numFmtId="0" fontId="0" fillId="2" borderId="54" xfId="0" applyFill="1" applyBorder="1" applyAlignment="1" applyProtection="1">
      <alignment horizontal="center" vertical="center"/>
      <protection hidden="1"/>
    </xf>
    <xf numFmtId="0" fontId="0" fillId="2" borderId="53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Protection="1">
      <protection hidden="1"/>
    </xf>
  </cellXfs>
  <cellStyles count="1">
    <cellStyle name="標準" xfId="0" builtinId="0"/>
  </cellStyles>
  <dxfs count="63">
    <dxf>
      <fill>
        <patternFill patternType="solid">
          <bgColor rgb="FFFFFF00"/>
        </patternFill>
      </fill>
    </dxf>
    <dxf>
      <font>
        <color rgb="FF0070C0"/>
      </font>
      <fill>
        <patternFill patternType="solid">
          <bgColor theme="4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70C0"/>
      </font>
      <fill>
        <patternFill patternType="solid">
          <bgColor theme="4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ont>
        <color theme="1"/>
      </font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C00000"/>
      </font>
      <fill>
        <patternFill patternType="solid">
          <bgColor rgb="FFFF0000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ont>
        <color theme="1"/>
      </font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C00000"/>
      </font>
      <fill>
        <patternFill patternType="solid">
          <bgColor rgb="FFFF0000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ont>
        <color theme="1"/>
      </font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C00000"/>
      </font>
      <fill>
        <patternFill patternType="solid">
          <bgColor rgb="FFFF0000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ont>
        <color theme="1"/>
      </font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C00000"/>
      </font>
      <fill>
        <patternFill patternType="solid">
          <bgColor rgb="FFFF0000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ont>
        <color theme="1"/>
      </font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C00000"/>
      </font>
      <fill>
        <patternFill patternType="solid">
          <bgColor rgb="FFFF0000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ont>
        <color theme="1"/>
      </font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C00000"/>
      </font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133350</xdr:rowOff>
    </xdr:from>
    <xdr:to>
      <xdr:col>2</xdr:col>
      <xdr:colOff>962025</xdr:colOff>
      <xdr:row>9</xdr:row>
      <xdr:rowOff>209550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9DFB90CD-D6BB-489A-5253-010A8D49B1C9}"/>
            </a:ext>
          </a:extLst>
        </xdr:cNvPr>
        <xdr:cNvSpPr/>
      </xdr:nvSpPr>
      <xdr:spPr>
        <a:xfrm>
          <a:off x="0" y="2762250"/>
          <a:ext cx="1447800" cy="428625"/>
        </a:xfrm>
        <a:prstGeom prst="wedgeRoundRectCallou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9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直接名前を入力して下さい</a:t>
          </a:r>
        </a:p>
      </xdr:txBody>
    </xdr:sp>
    <xdr:clientData/>
  </xdr:twoCellAnchor>
  <xdr:twoCellAnchor>
    <xdr:from>
      <xdr:col>2</xdr:col>
      <xdr:colOff>28575</xdr:colOff>
      <xdr:row>11</xdr:row>
      <xdr:rowOff>285750</xdr:rowOff>
    </xdr:from>
    <xdr:to>
      <xdr:col>2</xdr:col>
      <xdr:colOff>981075</xdr:colOff>
      <xdr:row>13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A6EF37A4-3947-7835-35C1-208E7DD51F01}"/>
            </a:ext>
            <a:ext uri="{147F2762-F138-4A5C-976F-8EAC2B608ADB}">
              <a16:predDERef xmlns:a16="http://schemas.microsoft.com/office/drawing/2014/main" xmlns="" pred="{9DFB90CD-D6BB-489A-5253-010A8D49B1C9}"/>
            </a:ext>
          </a:extLst>
        </xdr:cNvPr>
        <xdr:cNvSpPr txBox="1"/>
      </xdr:nvSpPr>
      <xdr:spPr>
        <a:xfrm>
          <a:off x="514350" y="3971925"/>
          <a:ext cx="952500" cy="4191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9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性別を選んでください</a:t>
          </a:r>
          <a:endParaRPr lang="ja-JP" altLang="en-US" sz="1100" b="0" i="0" u="none" strike="noStrike">
            <a:solidFill>
              <a:srgbClr val="000000"/>
            </a:solidFill>
            <a:latin typeface="+mn-lt"/>
            <a:ea typeface="+mn-lt"/>
            <a:cs typeface="+mn-lt"/>
          </a:endParaRPr>
        </a:p>
        <a:p>
          <a:pPr marL="0" indent="0" algn="l"/>
          <a:endParaRPr lang="ja-JP" alt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76200</xdr:colOff>
      <xdr:row>15</xdr:row>
      <xdr:rowOff>161925</xdr:rowOff>
    </xdr:from>
    <xdr:to>
      <xdr:col>4</xdr:col>
      <xdr:colOff>0</xdr:colOff>
      <xdr:row>17</xdr:row>
      <xdr:rowOff>123825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238E5B69-9CB6-6CB1-2801-0A3A1F499E63}"/>
            </a:ext>
            <a:ext uri="{147F2762-F138-4A5C-976F-8EAC2B608ADB}">
              <a16:predDERef xmlns:a16="http://schemas.microsoft.com/office/drawing/2014/main" xmlns="" pred="{A6EF37A4-3947-7835-35C1-208E7DD51F01}"/>
            </a:ext>
          </a:extLst>
        </xdr:cNvPr>
        <xdr:cNvSpPr txBox="1"/>
      </xdr:nvSpPr>
      <xdr:spPr>
        <a:xfrm>
          <a:off x="561975" y="5257800"/>
          <a:ext cx="1257300" cy="6667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1100" b="0" i="0" u="none" strike="noStrike">
              <a:solidFill>
                <a:srgbClr val="000000"/>
              </a:solidFill>
              <a:latin typeface="+mn-lt"/>
              <a:ea typeface="+mn-lt"/>
              <a:cs typeface="+mn-lt"/>
            </a:rPr>
            <a:t>中高</a:t>
          </a:r>
          <a:r>
            <a:rPr lang="ja-JP" altLang="en-US" sz="9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生は中高　　それ以外は以外を選んで下さい</a:t>
          </a:r>
          <a:endParaRPr lang="ja-JP" altLang="en-US" sz="1100" b="0" i="0" u="none" strike="noStrike">
            <a:solidFill>
              <a:srgbClr val="000000"/>
            </a:solidFill>
            <a:latin typeface="+mn-lt"/>
            <a:ea typeface="+mn-lt"/>
            <a:cs typeface="+mn-lt"/>
          </a:endParaRPr>
        </a:p>
        <a:p>
          <a:pPr marL="0" indent="0" algn="l"/>
          <a:endParaRPr lang="ja-JP" alt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6</xdr:col>
      <xdr:colOff>0</xdr:colOff>
      <xdr:row>14</xdr:row>
      <xdr:rowOff>76200</xdr:rowOff>
    </xdr:from>
    <xdr:to>
      <xdr:col>7</xdr:col>
      <xdr:colOff>542925</xdr:colOff>
      <xdr:row>15</xdr:row>
      <xdr:rowOff>285750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ECCFDADD-E4D1-64B3-9905-EFC15C4CCBAE}"/>
            </a:ext>
            <a:ext uri="{147F2762-F138-4A5C-976F-8EAC2B608ADB}">
              <a16:predDERef xmlns:a16="http://schemas.microsoft.com/office/drawing/2014/main" xmlns="" pred="{238E5B69-9CB6-6CB1-2801-0A3A1F499E63}"/>
            </a:ext>
          </a:extLst>
        </xdr:cNvPr>
        <xdr:cNvSpPr txBox="1"/>
      </xdr:nvSpPr>
      <xdr:spPr>
        <a:xfrm>
          <a:off x="2533650" y="4819650"/>
          <a:ext cx="1314450" cy="5619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9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区分を右の一覧に該当するものをら選んで下さい</a:t>
          </a:r>
          <a:endParaRPr lang="ja-JP" altLang="en-US" sz="1100" b="0" i="0" u="none" strike="noStrike">
            <a:solidFill>
              <a:srgbClr val="000000"/>
            </a:solidFill>
            <a:latin typeface="+mn-lt"/>
            <a:ea typeface="+mn-lt"/>
            <a:cs typeface="+mn-lt"/>
          </a:endParaRPr>
        </a:p>
        <a:p>
          <a:pPr marL="0" indent="0" algn="l"/>
          <a:endParaRPr lang="ja-JP" alt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7</xdr:col>
      <xdr:colOff>0</xdr:colOff>
      <xdr:row>11</xdr:row>
      <xdr:rowOff>342900</xdr:rowOff>
    </xdr:from>
    <xdr:to>
      <xdr:col>8</xdr:col>
      <xdr:colOff>447675</xdr:colOff>
      <xdr:row>13</xdr:row>
      <xdr:rowOff>219075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937EC7BA-33C9-C0EF-BF9F-C16CD9F9429E}"/>
            </a:ext>
            <a:ext uri="{147F2762-F138-4A5C-976F-8EAC2B608ADB}">
              <a16:predDERef xmlns:a16="http://schemas.microsoft.com/office/drawing/2014/main" xmlns="" pred="{ECCFDADD-E4D1-64B3-9905-EFC15C4CCBAE}"/>
            </a:ext>
          </a:extLst>
        </xdr:cNvPr>
        <xdr:cNvSpPr txBox="1"/>
      </xdr:nvSpPr>
      <xdr:spPr>
        <a:xfrm>
          <a:off x="3305175" y="4029075"/>
          <a:ext cx="1219200" cy="5810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9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種別を右の一覧に該当するものを選んで下さい</a:t>
          </a:r>
        </a:p>
        <a:p>
          <a:pPr marL="0" indent="0" algn="l"/>
          <a:endParaRPr lang="ja-JP" altLang="en-US" sz="9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8</xdr:col>
      <xdr:colOff>19050</xdr:colOff>
      <xdr:row>10</xdr:row>
      <xdr:rowOff>47625</xdr:rowOff>
    </xdr:from>
    <xdr:to>
      <xdr:col>9</xdr:col>
      <xdr:colOff>695325</xdr:colOff>
      <xdr:row>11</xdr:row>
      <xdr:rowOff>285750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408DFF75-67CA-4A20-04C2-A04D38333CA7}"/>
            </a:ext>
            <a:ext uri="{147F2762-F138-4A5C-976F-8EAC2B608ADB}">
              <a16:predDERef xmlns:a16="http://schemas.microsoft.com/office/drawing/2014/main" xmlns="" pred="{937EC7BA-33C9-C0EF-BF9F-C16CD9F9429E}"/>
            </a:ext>
          </a:extLst>
        </xdr:cNvPr>
        <xdr:cNvSpPr txBox="1"/>
      </xdr:nvSpPr>
      <xdr:spPr>
        <a:xfrm>
          <a:off x="4095750" y="3381375"/>
          <a:ext cx="1447800" cy="5905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記録がある方は記録を入力して下さい　ない方は空白</a:t>
          </a:r>
        </a:p>
      </xdr:txBody>
    </xdr:sp>
    <xdr:clientData/>
  </xdr:twoCellAnchor>
  <xdr:twoCellAnchor>
    <xdr:from>
      <xdr:col>6</xdr:col>
      <xdr:colOff>323850</xdr:colOff>
      <xdr:row>18</xdr:row>
      <xdr:rowOff>247650</xdr:rowOff>
    </xdr:from>
    <xdr:to>
      <xdr:col>14</xdr:col>
      <xdr:colOff>314325</xdr:colOff>
      <xdr:row>22</xdr:row>
      <xdr:rowOff>28575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F5528D28-8CF6-7FBC-64D5-005E4F2511EA}"/>
            </a:ext>
            <a:ext uri="{147F2762-F138-4A5C-976F-8EAC2B608ADB}">
              <a16:predDERef xmlns:a16="http://schemas.microsoft.com/office/drawing/2014/main" xmlns="" pred="{408DFF75-67CA-4A20-04C2-A04D38333CA7}"/>
            </a:ext>
          </a:extLst>
        </xdr:cNvPr>
        <xdr:cNvSpPr txBox="1"/>
      </xdr:nvSpPr>
      <xdr:spPr>
        <a:xfrm>
          <a:off x="2857500" y="6400800"/>
          <a:ext cx="4638675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MR</a:t>
          </a:r>
          <a:r>
            <a:rPr lang="ja-JP" alt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から混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</a:t>
          </a:r>
          <a:r>
            <a:rPr lang="ja-JP" alt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の欄にリレー種目に出場されるかたは、番号を選んで下さい。チーム（４名）ごとに番号を分けて下さい　　　　　　　　　　親子リレーに出場されるかたも番号を選びチーム（２名）ごとに番号を分けて下さい　　　　　　　　　　　　　　　　　　　　　　　　リレーは１人２種目迄出場可能です。３種目以上入力すると親子リレーの横の欄が赤色になりますので、種目を２種目に調整してください。</a:t>
          </a:r>
        </a:p>
      </xdr:txBody>
    </xdr:sp>
    <xdr:clientData/>
  </xdr:twoCellAnchor>
  <xdr:twoCellAnchor>
    <xdr:from>
      <xdr:col>8</xdr:col>
      <xdr:colOff>476250</xdr:colOff>
      <xdr:row>9</xdr:row>
      <xdr:rowOff>47625</xdr:rowOff>
    </xdr:from>
    <xdr:to>
      <xdr:col>21</xdr:col>
      <xdr:colOff>209550</xdr:colOff>
      <xdr:row>12</xdr:row>
      <xdr:rowOff>257175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21BA25C0-3505-ACC7-203A-8DF16B2F6FA0}"/>
            </a:ext>
            <a:ext uri="{147F2762-F138-4A5C-976F-8EAC2B608ADB}">
              <a16:predDERef xmlns:a16="http://schemas.microsoft.com/office/drawing/2014/main" xmlns="" pred="{F5528D28-8CF6-7FBC-64D5-005E4F2511EA}"/>
            </a:ext>
          </a:extLst>
        </xdr:cNvPr>
        <xdr:cNvCxnSpPr>
          <a:cxnSpLocks/>
        </xdr:cNvCxnSpPr>
      </xdr:nvCxnSpPr>
      <xdr:spPr>
        <a:xfrm flipV="1">
          <a:off x="4552950" y="3028950"/>
          <a:ext cx="5791200" cy="1266825"/>
        </a:xfrm>
        <a:prstGeom prst="line">
          <a:avLst/>
        </a:prstGeom>
        <a:ln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8</xdr:row>
      <xdr:rowOff>333375</xdr:rowOff>
    </xdr:from>
    <xdr:to>
      <xdr:col>17</xdr:col>
      <xdr:colOff>180975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38C75B0E-2B06-6529-A9C0-95CB3F6ED1EF}"/>
            </a:ext>
            <a:ext uri="{147F2762-F138-4A5C-976F-8EAC2B608ADB}">
              <a16:predDERef xmlns:a16="http://schemas.microsoft.com/office/drawing/2014/main" xmlns="" pred="{21BA25C0-3505-ACC7-203A-8DF16B2F6FA0}"/>
            </a:ext>
          </a:extLst>
        </xdr:cNvPr>
        <xdr:cNvCxnSpPr>
          <a:cxnSpLocks/>
        </xdr:cNvCxnSpPr>
      </xdr:nvCxnSpPr>
      <xdr:spPr>
        <a:xfrm flipV="1">
          <a:off x="3838575" y="2962275"/>
          <a:ext cx="4400550" cy="2133600"/>
        </a:xfrm>
        <a:prstGeom prst="line">
          <a:avLst/>
        </a:prstGeom>
        <a:ln>
          <a:solidFill>
            <a:schemeClr val="accent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12</xdr:row>
      <xdr:rowOff>28575</xdr:rowOff>
    </xdr:from>
    <xdr:to>
      <xdr:col>15</xdr:col>
      <xdr:colOff>47625</xdr:colOff>
      <xdr:row>18</xdr:row>
      <xdr:rowOff>257175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26679884-1C77-CC59-658D-2DFD690A18A5}"/>
            </a:ext>
            <a:ext uri="{147F2762-F138-4A5C-976F-8EAC2B608ADB}">
              <a16:predDERef xmlns:a16="http://schemas.microsoft.com/office/drawing/2014/main" xmlns="" pred="{38C75B0E-2B06-6529-A9C0-95CB3F6ED1EF}"/>
            </a:ext>
          </a:extLst>
        </xdr:cNvPr>
        <xdr:cNvCxnSpPr>
          <a:cxnSpLocks/>
        </xdr:cNvCxnSpPr>
      </xdr:nvCxnSpPr>
      <xdr:spPr>
        <a:xfrm flipH="1">
          <a:off x="6858000" y="4067175"/>
          <a:ext cx="762000" cy="2343150"/>
        </a:xfrm>
        <a:prstGeom prst="line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96"/>
  <sheetViews>
    <sheetView tabSelected="1" topLeftCell="A3" zoomScale="75" workbookViewId="0">
      <selection activeCell="R6" sqref="R6"/>
    </sheetView>
  </sheetViews>
  <sheetFormatPr defaultRowHeight="13.5" x14ac:dyDescent="0.15"/>
  <cols>
    <col min="1" max="1" width="2.75" style="5" customWidth="1"/>
    <col min="2" max="2" width="3.625" style="5" customWidth="1"/>
    <col min="3" max="3" width="13.125" style="5" customWidth="1"/>
    <col min="4" max="4" width="4.375" style="5" customWidth="1"/>
    <col min="5" max="5" width="5" style="5" customWidth="1"/>
    <col min="6" max="6" width="4.375" style="5" customWidth="1"/>
    <col min="7" max="10" width="10.125" style="5" customWidth="1"/>
    <col min="11" max="15" width="5.125" style="31" customWidth="1"/>
    <col min="16" max="16" width="2.75" style="5" customWidth="1"/>
    <col min="17" max="17" width="3.625" style="5" customWidth="1"/>
    <col min="18" max="18" width="3.75" style="5" customWidth="1"/>
    <col min="19" max="19" width="9" style="5"/>
    <col min="20" max="20" width="10.75" style="5" customWidth="1"/>
    <col min="21" max="22" width="3.75" style="5" customWidth="1"/>
    <col min="23" max="16384" width="9" style="5"/>
  </cols>
  <sheetData>
    <row r="1" spans="1:23" ht="12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35" customHeight="1" x14ac:dyDescent="0.15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23" ht="28.35" customHeight="1" x14ac:dyDescent="0.15">
      <c r="A3" s="88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</row>
    <row r="4" spans="1:23" ht="28.35" customHeight="1" x14ac:dyDescent="0.15">
      <c r="A4" s="71"/>
      <c r="B4" s="73" t="s">
        <v>2</v>
      </c>
      <c r="C4" s="73"/>
      <c r="D4" s="92" t="s">
        <v>3</v>
      </c>
      <c r="E4" s="92"/>
      <c r="F4" s="92"/>
      <c r="G4" s="92"/>
      <c r="H4" s="92"/>
      <c r="I4" s="92"/>
      <c r="J4" s="70" t="s">
        <v>4</v>
      </c>
      <c r="K4" s="93">
        <v>12</v>
      </c>
      <c r="L4" s="93"/>
      <c r="M4" s="93"/>
      <c r="N4" s="93"/>
      <c r="O4" s="70" t="s">
        <v>5</v>
      </c>
      <c r="P4" s="72"/>
    </row>
    <row r="5" spans="1:23" ht="28.35" customHeight="1" x14ac:dyDescent="0.15">
      <c r="A5" s="6"/>
      <c r="B5" s="73" t="s">
        <v>6</v>
      </c>
      <c r="C5" s="73"/>
      <c r="D5" s="92" t="s">
        <v>7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70"/>
      <c r="P5" s="7"/>
    </row>
    <row r="6" spans="1:23" ht="28.35" customHeight="1" x14ac:dyDescent="0.15">
      <c r="A6" s="6"/>
      <c r="B6" s="73" t="s">
        <v>8</v>
      </c>
      <c r="C6" s="73"/>
      <c r="D6" s="76" t="s">
        <v>9</v>
      </c>
      <c r="E6" s="76"/>
      <c r="F6" s="76"/>
      <c r="G6" s="76"/>
      <c r="H6" s="76"/>
      <c r="I6" s="70" t="s">
        <v>10</v>
      </c>
      <c r="J6" s="76" t="s">
        <v>11</v>
      </c>
      <c r="K6" s="76"/>
      <c r="L6" s="76"/>
      <c r="M6" s="76"/>
      <c r="N6" s="76"/>
      <c r="O6" s="70"/>
      <c r="P6" s="8"/>
    </row>
    <row r="7" spans="1:23" ht="28.35" customHeight="1" x14ac:dyDescent="0.15">
      <c r="A7" s="6"/>
      <c r="B7" s="9"/>
      <c r="C7" s="9"/>
      <c r="D7" s="9" t="s">
        <v>12</v>
      </c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35" customHeight="1" x14ac:dyDescent="0.15">
      <c r="A8" s="6"/>
      <c r="B8" s="75" t="s">
        <v>13</v>
      </c>
      <c r="C8" s="76"/>
      <c r="D8" s="94" t="s">
        <v>14</v>
      </c>
      <c r="E8" s="95"/>
      <c r="F8" s="95"/>
      <c r="G8" s="96"/>
      <c r="H8" s="97" t="s">
        <v>15</v>
      </c>
      <c r="I8" s="97"/>
      <c r="J8" s="81" t="s">
        <v>16</v>
      </c>
      <c r="K8" s="82"/>
      <c r="L8" s="82"/>
      <c r="M8" s="82"/>
      <c r="N8" s="82"/>
      <c r="O8" s="83"/>
      <c r="P8" s="7"/>
    </row>
    <row r="9" spans="1:23" ht="28.35" customHeight="1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35" customHeight="1" x14ac:dyDescent="0.2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v>400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35" customHeight="1" x14ac:dyDescent="0.2">
      <c r="A11" s="6"/>
      <c r="B11" s="23">
        <v>1</v>
      </c>
      <c r="C11" s="98" t="s">
        <v>30</v>
      </c>
      <c r="D11" s="99" t="s">
        <v>31</v>
      </c>
      <c r="E11" s="99" t="s">
        <v>32</v>
      </c>
      <c r="F11" s="99" t="s">
        <v>33</v>
      </c>
      <c r="G11" s="100" t="s">
        <v>34</v>
      </c>
      <c r="H11" s="101">
        <v>30.2</v>
      </c>
      <c r="I11" s="100" t="s">
        <v>35</v>
      </c>
      <c r="J11" s="102"/>
      <c r="K11" s="103"/>
      <c r="L11" s="99"/>
      <c r="M11" s="99"/>
      <c r="N11" s="104"/>
      <c r="O11" s="105"/>
      <c r="P11" s="24">
        <f>会計!H2</f>
        <v>0</v>
      </c>
      <c r="Q11" s="21" t="str">
        <f>IF(E11="以上","以上１",IF(E11="以下","以下１",""))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v>400</v>
      </c>
      <c r="V11" s="22" t="str">
        <f>カテゴリー!B2</f>
        <v>b</v>
      </c>
      <c r="W11" s="11" t="str">
        <f>カテゴリー!C2</f>
        <v>５０M平</v>
      </c>
    </row>
    <row r="12" spans="1:23" ht="28.35" customHeight="1" x14ac:dyDescent="0.2">
      <c r="A12" s="6"/>
      <c r="B12" s="25">
        <v>2</v>
      </c>
      <c r="C12" s="106" t="s">
        <v>36</v>
      </c>
      <c r="D12" s="107" t="s">
        <v>31</v>
      </c>
      <c r="E12" s="107" t="s">
        <v>22</v>
      </c>
      <c r="F12" s="99" t="s">
        <v>37</v>
      </c>
      <c r="G12" s="100" t="s">
        <v>38</v>
      </c>
      <c r="H12" s="108">
        <v>30.4</v>
      </c>
      <c r="I12" s="100" t="s">
        <v>34</v>
      </c>
      <c r="J12" s="109">
        <v>42.4</v>
      </c>
      <c r="K12" s="110" t="s">
        <v>39</v>
      </c>
      <c r="L12" s="107"/>
      <c r="M12" s="107" t="s">
        <v>39</v>
      </c>
      <c r="N12" s="111"/>
      <c r="O12" s="112" t="s">
        <v>40</v>
      </c>
      <c r="P12" s="24">
        <f>会計!H3</f>
        <v>0</v>
      </c>
      <c r="Q12" s="21" t="str">
        <f t="shared" ref="Q12:Q30" si="0">IF(E12="以上","以上１",IF(E12="以下","以下１",""))</f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v>400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35" customHeight="1" x14ac:dyDescent="0.2">
      <c r="A13" s="6"/>
      <c r="B13" s="25">
        <v>3</v>
      </c>
      <c r="C13" s="106" t="s">
        <v>41</v>
      </c>
      <c r="D13" s="107" t="s">
        <v>31</v>
      </c>
      <c r="E13" s="107" t="s">
        <v>32</v>
      </c>
      <c r="F13" s="113" t="s">
        <v>42</v>
      </c>
      <c r="G13" s="114" t="s">
        <v>34</v>
      </c>
      <c r="H13" s="108"/>
      <c r="I13" s="114" t="s">
        <v>43</v>
      </c>
      <c r="J13" s="109"/>
      <c r="K13" s="110" t="s">
        <v>39</v>
      </c>
      <c r="L13" s="107"/>
      <c r="M13" s="107" t="s">
        <v>39</v>
      </c>
      <c r="N13" s="111"/>
      <c r="O13" s="112" t="s">
        <v>40</v>
      </c>
      <c r="P13" s="24">
        <f>会計!H4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v>400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35" customHeight="1" x14ac:dyDescent="0.2">
      <c r="A14" s="6"/>
      <c r="B14" s="26">
        <v>4</v>
      </c>
      <c r="C14" s="115" t="s">
        <v>15</v>
      </c>
      <c r="D14" s="116" t="s">
        <v>44</v>
      </c>
      <c r="E14" s="116" t="s">
        <v>32</v>
      </c>
      <c r="F14" s="117" t="s">
        <v>45</v>
      </c>
      <c r="G14" s="118" t="s">
        <v>46</v>
      </c>
      <c r="H14" s="119"/>
      <c r="I14" s="118" t="s">
        <v>35</v>
      </c>
      <c r="J14" s="120"/>
      <c r="K14" s="121"/>
      <c r="L14" s="116" t="s">
        <v>39</v>
      </c>
      <c r="M14" s="116" t="s">
        <v>40</v>
      </c>
      <c r="N14" s="122"/>
      <c r="O14" s="123"/>
      <c r="P14" s="24">
        <f>会計!H5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v>400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35" customHeight="1" x14ac:dyDescent="0.2">
      <c r="A15" s="6"/>
      <c r="B15" s="23">
        <v>5</v>
      </c>
      <c r="C15" s="98" t="s">
        <v>47</v>
      </c>
      <c r="D15" s="99" t="s">
        <v>31</v>
      </c>
      <c r="E15" s="99" t="s">
        <v>32</v>
      </c>
      <c r="F15" s="99" t="s">
        <v>33</v>
      </c>
      <c r="G15" s="124" t="s">
        <v>34</v>
      </c>
      <c r="H15" s="101"/>
      <c r="I15" s="124"/>
      <c r="J15" s="102"/>
      <c r="K15" s="103" t="s">
        <v>39</v>
      </c>
      <c r="L15" s="99" t="s">
        <v>39</v>
      </c>
      <c r="M15" s="99"/>
      <c r="N15" s="104"/>
      <c r="O15" s="105" t="s">
        <v>39</v>
      </c>
      <c r="P15" s="24">
        <f>会計!H6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v>400</v>
      </c>
      <c r="V15" s="22" t="str">
        <f>カテゴリー!B6</f>
        <v>f</v>
      </c>
      <c r="W15" s="11" t="str">
        <f>カテゴリー!C6</f>
        <v>５０M背</v>
      </c>
    </row>
    <row r="16" spans="1:23" ht="28.35" customHeight="1" x14ac:dyDescent="0.2">
      <c r="A16" s="6"/>
      <c r="B16" s="25">
        <v>6</v>
      </c>
      <c r="C16" s="106" t="s">
        <v>48</v>
      </c>
      <c r="D16" s="107" t="s">
        <v>44</v>
      </c>
      <c r="E16" s="107" t="s">
        <v>22</v>
      </c>
      <c r="F16" s="99" t="s">
        <v>37</v>
      </c>
      <c r="G16" s="100" t="s">
        <v>38</v>
      </c>
      <c r="H16" s="108"/>
      <c r="I16" s="100"/>
      <c r="J16" s="109"/>
      <c r="K16" s="110"/>
      <c r="L16" s="107" t="s">
        <v>39</v>
      </c>
      <c r="M16" s="107" t="s">
        <v>40</v>
      </c>
      <c r="N16" s="111"/>
      <c r="O16" s="112" t="s">
        <v>39</v>
      </c>
      <c r="P16" s="24">
        <f>会計!H7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v>400</v>
      </c>
      <c r="V16" s="22" t="str">
        <f>カテゴリー!B7</f>
        <v>g</v>
      </c>
      <c r="W16" s="11" t="str">
        <f>カテゴリー!C7</f>
        <v>５０Mバタ</v>
      </c>
    </row>
    <row r="17" spans="1:23" ht="28.35" customHeight="1" x14ac:dyDescent="0.2">
      <c r="A17" s="6"/>
      <c r="B17" s="25">
        <v>7</v>
      </c>
      <c r="C17" s="106" t="s">
        <v>49</v>
      </c>
      <c r="D17" s="107" t="s">
        <v>44</v>
      </c>
      <c r="E17" s="107" t="s">
        <v>32</v>
      </c>
      <c r="F17" s="113" t="s">
        <v>50</v>
      </c>
      <c r="G17" s="114" t="s">
        <v>46</v>
      </c>
      <c r="H17" s="108"/>
      <c r="I17" s="114"/>
      <c r="J17" s="109"/>
      <c r="K17" s="110"/>
      <c r="L17" s="107"/>
      <c r="M17" s="107" t="s">
        <v>40</v>
      </c>
      <c r="N17" s="111"/>
      <c r="O17" s="112"/>
      <c r="P17" s="24">
        <f>会計!H8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v>400</v>
      </c>
      <c r="V17" s="22" t="str">
        <f>カテゴリー!B8</f>
        <v>h</v>
      </c>
      <c r="W17" s="11" t="str">
        <f>カテゴリー!C8</f>
        <v>５０M自</v>
      </c>
    </row>
    <row r="18" spans="1:23" ht="28.35" customHeight="1" x14ac:dyDescent="0.2">
      <c r="A18" s="6"/>
      <c r="B18" s="26">
        <v>8</v>
      </c>
      <c r="C18" s="115" t="s">
        <v>51</v>
      </c>
      <c r="D18" s="116" t="s">
        <v>31</v>
      </c>
      <c r="E18" s="116" t="s">
        <v>32</v>
      </c>
      <c r="F18" s="117" t="s">
        <v>52</v>
      </c>
      <c r="G18" s="118" t="s">
        <v>35</v>
      </c>
      <c r="H18" s="119"/>
      <c r="I18" s="118"/>
      <c r="J18" s="120"/>
      <c r="K18" s="121"/>
      <c r="L18" s="116" t="s">
        <v>39</v>
      </c>
      <c r="M18" s="116" t="s">
        <v>39</v>
      </c>
      <c r="N18" s="122"/>
      <c r="O18" s="123"/>
      <c r="P18" s="24">
        <f>会計!H9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v>400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35" customHeight="1" x14ac:dyDescent="0.15">
      <c r="A19" s="6"/>
      <c r="B19" s="23">
        <v>9</v>
      </c>
      <c r="C19" s="98" t="s">
        <v>53</v>
      </c>
      <c r="D19" s="99" t="s">
        <v>44</v>
      </c>
      <c r="E19" s="99" t="s">
        <v>32</v>
      </c>
      <c r="F19" s="99" t="s">
        <v>54</v>
      </c>
      <c r="G19" s="124" t="s">
        <v>35</v>
      </c>
      <c r="H19" s="101"/>
      <c r="I19" s="124"/>
      <c r="J19" s="102"/>
      <c r="K19" s="103"/>
      <c r="L19" s="99"/>
      <c r="M19" s="99" t="s">
        <v>40</v>
      </c>
      <c r="N19" s="104"/>
      <c r="O19" s="105"/>
      <c r="P19" s="24">
        <f>会計!H10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v>400</v>
      </c>
    </row>
    <row r="20" spans="1:23" ht="28.35" customHeight="1" x14ac:dyDescent="0.15">
      <c r="A20" s="6"/>
      <c r="B20" s="25">
        <v>10</v>
      </c>
      <c r="C20" s="106" t="s">
        <v>55</v>
      </c>
      <c r="D20" s="107" t="s">
        <v>31</v>
      </c>
      <c r="E20" s="107" t="s">
        <v>32</v>
      </c>
      <c r="F20" s="99" t="s">
        <v>33</v>
      </c>
      <c r="G20" s="100" t="s">
        <v>34</v>
      </c>
      <c r="H20" s="108"/>
      <c r="I20" s="100"/>
      <c r="J20" s="109"/>
      <c r="K20" s="110" t="s">
        <v>39</v>
      </c>
      <c r="L20" s="107"/>
      <c r="M20" s="107" t="s">
        <v>39</v>
      </c>
      <c r="N20" s="111"/>
      <c r="O20" s="112"/>
      <c r="P20" s="24">
        <f>会計!H11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v>800</v>
      </c>
    </row>
    <row r="21" spans="1:23" ht="28.35" customHeight="1" x14ac:dyDescent="0.15">
      <c r="A21" s="6"/>
      <c r="B21" s="25">
        <v>11</v>
      </c>
      <c r="C21" s="106"/>
      <c r="D21" s="107"/>
      <c r="E21" s="107" t="s">
        <v>22</v>
      </c>
      <c r="F21" s="113"/>
      <c r="G21" s="114"/>
      <c r="H21" s="108"/>
      <c r="I21" s="114"/>
      <c r="J21" s="109"/>
      <c r="K21" s="110"/>
      <c r="L21" s="107"/>
      <c r="M21" s="107"/>
      <c r="N21" s="111"/>
      <c r="O21" s="112"/>
      <c r="P21" s="24">
        <f>会計!H12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v>800</v>
      </c>
    </row>
    <row r="22" spans="1:23" ht="28.35" customHeight="1" x14ac:dyDescent="0.15">
      <c r="A22" s="6"/>
      <c r="B22" s="26">
        <v>12</v>
      </c>
      <c r="C22" s="115"/>
      <c r="D22" s="116"/>
      <c r="E22" s="116" t="s">
        <v>32</v>
      </c>
      <c r="F22" s="117"/>
      <c r="G22" s="118"/>
      <c r="H22" s="119"/>
      <c r="I22" s="118"/>
      <c r="J22" s="120"/>
      <c r="K22" s="121"/>
      <c r="L22" s="116"/>
      <c r="M22" s="116"/>
      <c r="N22" s="122"/>
      <c r="O22" s="123"/>
      <c r="P22" s="24">
        <f>会計!H13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v>800</v>
      </c>
    </row>
    <row r="23" spans="1:23" ht="28.35" customHeight="1" x14ac:dyDescent="0.15">
      <c r="A23" s="6"/>
      <c r="B23" s="23">
        <v>13</v>
      </c>
      <c r="C23" s="98"/>
      <c r="D23" s="99"/>
      <c r="E23" s="99"/>
      <c r="F23" s="99"/>
      <c r="G23" s="124"/>
      <c r="H23" s="101"/>
      <c r="I23" s="124"/>
      <c r="J23" s="102"/>
      <c r="K23" s="103"/>
      <c r="L23" s="99"/>
      <c r="M23" s="99"/>
      <c r="N23" s="104"/>
      <c r="O23" s="105"/>
      <c r="P23" s="24">
        <f>会計!H14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v>800</v>
      </c>
    </row>
    <row r="24" spans="1:23" ht="28.35" customHeight="1" x14ac:dyDescent="0.15">
      <c r="A24" s="6"/>
      <c r="B24" s="25">
        <v>14</v>
      </c>
      <c r="C24" s="106"/>
      <c r="D24" s="107"/>
      <c r="E24" s="107"/>
      <c r="F24" s="99"/>
      <c r="G24" s="100"/>
      <c r="H24" s="108"/>
      <c r="I24" s="100"/>
      <c r="J24" s="109"/>
      <c r="K24" s="110"/>
      <c r="L24" s="107"/>
      <c r="M24" s="107"/>
      <c r="N24" s="111"/>
      <c r="O24" s="112"/>
      <c r="P24" s="24">
        <f>会計!H15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v>800</v>
      </c>
    </row>
    <row r="25" spans="1:23" ht="28.35" customHeight="1" x14ac:dyDescent="0.15">
      <c r="A25" s="6"/>
      <c r="B25" s="25">
        <v>15</v>
      </c>
      <c r="C25" s="106"/>
      <c r="D25" s="107"/>
      <c r="E25" s="107"/>
      <c r="F25" s="113"/>
      <c r="G25" s="114"/>
      <c r="H25" s="108"/>
      <c r="I25" s="114"/>
      <c r="J25" s="109"/>
      <c r="K25" s="110"/>
      <c r="L25" s="107"/>
      <c r="M25" s="107"/>
      <c r="N25" s="111"/>
      <c r="O25" s="112"/>
      <c r="P25" s="24">
        <f>会計!H16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v>800</v>
      </c>
    </row>
    <row r="26" spans="1:23" ht="28.35" customHeight="1" x14ac:dyDescent="0.15">
      <c r="A26" s="6"/>
      <c r="B26" s="26">
        <v>16</v>
      </c>
      <c r="C26" s="115"/>
      <c r="D26" s="116"/>
      <c r="E26" s="116"/>
      <c r="F26" s="117"/>
      <c r="G26" s="118"/>
      <c r="H26" s="119"/>
      <c r="I26" s="118"/>
      <c r="J26" s="120"/>
      <c r="K26" s="121"/>
      <c r="L26" s="116"/>
      <c r="M26" s="116"/>
      <c r="N26" s="122"/>
      <c r="O26" s="123"/>
      <c r="P26" s="24">
        <f>会計!H17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v>800</v>
      </c>
    </row>
    <row r="27" spans="1:23" ht="28.35" customHeight="1" x14ac:dyDescent="0.15">
      <c r="A27" s="6"/>
      <c r="B27" s="23">
        <v>17</v>
      </c>
      <c r="C27" s="98"/>
      <c r="D27" s="99"/>
      <c r="E27" s="99"/>
      <c r="F27" s="99"/>
      <c r="G27" s="124"/>
      <c r="H27" s="101"/>
      <c r="I27" s="124"/>
      <c r="J27" s="102"/>
      <c r="K27" s="103"/>
      <c r="L27" s="99"/>
      <c r="M27" s="99"/>
      <c r="N27" s="104"/>
      <c r="O27" s="105"/>
      <c r="P27" s="24">
        <f>会計!H18</f>
        <v>0</v>
      </c>
      <c r="Q27" s="21" t="str">
        <f t="shared" si="0"/>
        <v/>
      </c>
    </row>
    <row r="28" spans="1:23" ht="28.35" customHeight="1" x14ac:dyDescent="0.15">
      <c r="A28" s="6"/>
      <c r="B28" s="25">
        <v>18</v>
      </c>
      <c r="C28" s="106"/>
      <c r="D28" s="107"/>
      <c r="E28" s="107"/>
      <c r="F28" s="99"/>
      <c r="G28" s="100"/>
      <c r="H28" s="108"/>
      <c r="I28" s="100"/>
      <c r="J28" s="109"/>
      <c r="K28" s="110"/>
      <c r="L28" s="107"/>
      <c r="M28" s="107"/>
      <c r="N28" s="111"/>
      <c r="O28" s="112"/>
      <c r="P28" s="24">
        <f>会計!H19</f>
        <v>0</v>
      </c>
      <c r="Q28" s="21" t="str">
        <f t="shared" si="0"/>
        <v/>
      </c>
    </row>
    <row r="29" spans="1:23" ht="28.35" customHeight="1" x14ac:dyDescent="0.15">
      <c r="A29" s="6"/>
      <c r="B29" s="25">
        <v>19</v>
      </c>
      <c r="C29" s="106"/>
      <c r="D29" s="107"/>
      <c r="E29" s="107"/>
      <c r="F29" s="113"/>
      <c r="G29" s="114"/>
      <c r="H29" s="108"/>
      <c r="I29" s="114"/>
      <c r="J29" s="109"/>
      <c r="K29" s="110"/>
      <c r="L29" s="107"/>
      <c r="M29" s="107"/>
      <c r="N29" s="111"/>
      <c r="O29" s="112"/>
      <c r="P29" s="24">
        <f>会計!H20</f>
        <v>0</v>
      </c>
      <c r="Q29" s="21" t="str">
        <f t="shared" si="0"/>
        <v/>
      </c>
    </row>
    <row r="30" spans="1:23" ht="28.35" customHeight="1" x14ac:dyDescent="0.15">
      <c r="A30" s="6"/>
      <c r="B30" s="26">
        <v>20</v>
      </c>
      <c r="C30" s="115"/>
      <c r="D30" s="116"/>
      <c r="E30" s="116"/>
      <c r="F30" s="117"/>
      <c r="G30" s="118"/>
      <c r="H30" s="119"/>
      <c r="I30" s="118"/>
      <c r="J30" s="120"/>
      <c r="K30" s="125"/>
      <c r="L30" s="126"/>
      <c r="M30" s="126"/>
      <c r="N30" s="127"/>
      <c r="O30" s="123"/>
      <c r="P30" s="24">
        <f>会計!H21</f>
        <v>0</v>
      </c>
      <c r="Q30" s="21" t="str">
        <f t="shared" si="0"/>
        <v/>
      </c>
    </row>
    <row r="31" spans="1:23" ht="12.75" customHeight="1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15">
      <c r="K32" s="5"/>
      <c r="L32" s="5"/>
      <c r="M32" s="5"/>
      <c r="N32" s="5"/>
      <c r="O32" s="5"/>
    </row>
    <row r="33" spans="1:16" ht="24" customHeight="1" x14ac:dyDescent="0.15">
      <c r="K33" s="5"/>
      <c r="L33" s="5"/>
      <c r="M33" s="5"/>
      <c r="N33" s="5"/>
      <c r="O33" s="5"/>
    </row>
    <row r="34" spans="1:16" ht="24" customHeight="1" x14ac:dyDescent="0.15">
      <c r="K34" s="5"/>
      <c r="L34" s="5"/>
      <c r="M34" s="5"/>
      <c r="N34" s="5"/>
      <c r="O34" s="5"/>
    </row>
    <row r="35" spans="1:16" ht="24" customHeight="1" x14ac:dyDescent="0.15">
      <c r="K35" s="5"/>
      <c r="L35" s="5"/>
      <c r="M35" s="5"/>
      <c r="N35" s="5"/>
      <c r="O35" s="5"/>
    </row>
    <row r="36" spans="1:16" ht="26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.25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.2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.25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.25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.25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.2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.25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.25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.25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password="CC09" sheet="1" objects="1" scenarios="1"/>
  <mergeCells count="14">
    <mergeCell ref="B5:C5"/>
    <mergeCell ref="D5:N5"/>
    <mergeCell ref="A2:P2"/>
    <mergeCell ref="A3:P3"/>
    <mergeCell ref="B4:C4"/>
    <mergeCell ref="D4:I4"/>
    <mergeCell ref="K4:N4"/>
    <mergeCell ref="B6:C6"/>
    <mergeCell ref="D6:H6"/>
    <mergeCell ref="J6:N6"/>
    <mergeCell ref="B8:C8"/>
    <mergeCell ref="D8:G8"/>
    <mergeCell ref="H8:I8"/>
    <mergeCell ref="J8:O8"/>
  </mergeCells>
  <phoneticPr fontId="1"/>
  <conditionalFormatting sqref="P11:P30">
    <cfRule type="cellIs" dxfId="62" priority="7" operator="greaterThan">
      <formula>2</formula>
    </cfRule>
  </conditionalFormatting>
  <conditionalFormatting sqref="D11:D30">
    <cfRule type="cellIs" dxfId="61" priority="6" operator="equal">
      <formula>"男"</formula>
    </cfRule>
  </conditionalFormatting>
  <conditionalFormatting sqref="D11:D30">
    <cfRule type="cellIs" dxfId="60" priority="5" operator="equal">
      <formula>"女"</formula>
    </cfRule>
  </conditionalFormatting>
  <conditionalFormatting sqref="F11:F30">
    <cfRule type="expression" dxfId="59" priority="4">
      <formula>OR(F11="A",F11="B",F11="C",F11="D")</formula>
    </cfRule>
  </conditionalFormatting>
  <conditionalFormatting sqref="F11:F30">
    <cfRule type="expression" dxfId="58" priority="3">
      <formula>OR(F11="E",F11="F",F11="G")</formula>
    </cfRule>
  </conditionalFormatting>
  <conditionalFormatting sqref="F11:F30">
    <cfRule type="expression" dxfId="57" priority="2">
      <formula>OR(F11="H",F11="I",F11="J")</formula>
    </cfRule>
  </conditionalFormatting>
  <conditionalFormatting sqref="F11:F30">
    <cfRule type="expression" dxfId="56" priority="1">
      <formula>OR(F11="K",F11="L",F11="M",F11="N",F11="O",F11="P",F11="Q")</formula>
    </cfRule>
  </conditionalFormatting>
  <dataValidations count="41">
    <dataValidation type="list" allowBlank="1" showInputMessage="1" showErrorMessage="1" sqref="G30 I30">
      <formula1>INDIRECT($Q$30)</formula1>
    </dataValidation>
    <dataValidation type="list" allowBlank="1" showInputMessage="1" showErrorMessage="1" sqref="G29 I29">
      <formula1>INDIRECT($Q$29)</formula1>
    </dataValidation>
    <dataValidation type="list" allowBlank="1" showInputMessage="1" showErrorMessage="1" sqref="G28 I28">
      <formula1>INDIRECT($Q$28)</formula1>
    </dataValidation>
    <dataValidation type="list" allowBlank="1" showInputMessage="1" showErrorMessage="1" sqref="G27 I27">
      <formula1>INDIRECT($Q$27)</formula1>
    </dataValidation>
    <dataValidation type="list" allowBlank="1" showInputMessage="1" showErrorMessage="1" sqref="G26 I26">
      <formula1>INDIRECT($Q$26)</formula1>
    </dataValidation>
    <dataValidation type="list" allowBlank="1" showInputMessage="1" showErrorMessage="1" sqref="G25 I25">
      <formula1>INDIRECT($Q$25)</formula1>
    </dataValidation>
    <dataValidation type="list" allowBlank="1" showInputMessage="1" showErrorMessage="1" sqref="G24 I24">
      <formula1>INDIRECT($Q$24)</formula1>
    </dataValidation>
    <dataValidation type="list" allowBlank="1" showInputMessage="1" showErrorMessage="1" sqref="G23 I23">
      <formula1>INDIRECT($Q$23)</formula1>
    </dataValidation>
    <dataValidation type="list" allowBlank="1" showInputMessage="1" showErrorMessage="1" sqref="G22 I22">
      <formula1>INDIRECT($Q$22)</formula1>
    </dataValidation>
    <dataValidation type="list" allowBlank="1" showInputMessage="1" showErrorMessage="1" sqref="G21 I21">
      <formula1>INDIRECT($Q$21)</formula1>
    </dataValidation>
    <dataValidation type="list" allowBlank="1" showInputMessage="1" showErrorMessage="1" sqref="G20 I20">
      <formula1>INDIRECT($Q$20)</formula1>
    </dataValidation>
    <dataValidation type="list" allowBlank="1" showInputMessage="1" showErrorMessage="1" sqref="G19 I19">
      <formula1>INDIRECT($Q$19)</formula1>
    </dataValidation>
    <dataValidation type="list" allowBlank="1" showInputMessage="1" showErrorMessage="1" sqref="G18 I18">
      <formula1>INDIRECT($Q$18)</formula1>
    </dataValidation>
    <dataValidation type="list" allowBlank="1" showInputMessage="1" showErrorMessage="1" sqref="G17 I17">
      <formula1>INDIRECT($Q$17)</formula1>
    </dataValidation>
    <dataValidation type="list" allowBlank="1" showInputMessage="1" showErrorMessage="1" sqref="G16 I16">
      <formula1>INDIRECT($Q$16)</formula1>
    </dataValidation>
    <dataValidation type="list" allowBlank="1" showInputMessage="1" showErrorMessage="1" sqref="G15 I15">
      <formula1>INDIRECT($Q$15)</formula1>
    </dataValidation>
    <dataValidation type="list" allowBlank="1" showInputMessage="1" showErrorMessage="1" sqref="G14 I14">
      <formula1>INDIRECT($Q$14)</formula1>
    </dataValidation>
    <dataValidation type="list" allowBlank="1" showInputMessage="1" showErrorMessage="1" sqref="G13 I13">
      <formula1>INDIRECT($Q$13)</formula1>
    </dataValidation>
    <dataValidation type="list" allowBlank="1" showInputMessage="1" showErrorMessage="1" sqref="G12 I12">
      <formula1>INDIRECT($Q$12)</formula1>
    </dataValidation>
    <dataValidation type="list" allowBlank="1" showInputMessage="1" showErrorMessage="1" sqref="G11 I11">
      <formula1>INDIRECT($Q$11)</formula1>
    </dataValidation>
    <dataValidation type="list" allowBlank="1" showInputMessage="1" showErrorMessage="1" sqref="F30">
      <formula1>INDIRECT($E$30)</formula1>
    </dataValidation>
    <dataValidation type="list" allowBlank="1" showInputMessage="1" showErrorMessage="1" sqref="F29">
      <formula1>INDIRECT($E$29)</formula1>
    </dataValidation>
    <dataValidation type="list" allowBlank="1" showInputMessage="1" showErrorMessage="1" sqref="F28">
      <formula1>INDIRECT($E$28)</formula1>
    </dataValidation>
    <dataValidation type="list" allowBlank="1" showInputMessage="1" showErrorMessage="1" sqref="F27">
      <formula1>INDIRECT($E$27)</formula1>
    </dataValidation>
    <dataValidation type="list" allowBlank="1" showInputMessage="1" showErrorMessage="1" sqref="F26">
      <formula1>INDIRECT($E$26)</formula1>
    </dataValidation>
    <dataValidation type="list" allowBlank="1" showInputMessage="1" showErrorMessage="1" sqref="F25">
      <formula1>INDIRECT($E$25)</formula1>
    </dataValidation>
    <dataValidation type="list" allowBlank="1" showInputMessage="1" showErrorMessage="1" sqref="F24">
      <formula1>INDIRECT($E$24)</formula1>
    </dataValidation>
    <dataValidation type="list" allowBlank="1" showInputMessage="1" showErrorMessage="1" sqref="F23">
      <formula1>INDIRECT($E$23)</formula1>
    </dataValidation>
    <dataValidation type="list" allowBlank="1" showInputMessage="1" showErrorMessage="1" sqref="F22">
      <formula1>INDIRECT($E$22)</formula1>
    </dataValidation>
    <dataValidation type="list" allowBlank="1" showInputMessage="1" showErrorMessage="1" sqref="F21">
      <formula1>INDIRECT($E$21)</formula1>
    </dataValidation>
    <dataValidation type="list" allowBlank="1" showInputMessage="1" showErrorMessage="1" sqref="F20">
      <formula1>INDIRECT($E$20)</formula1>
    </dataValidation>
    <dataValidation type="list" allowBlank="1" showInputMessage="1" showErrorMessage="1" sqref="F19">
      <formula1>INDIRECT($E$19)</formula1>
    </dataValidation>
    <dataValidation type="list" allowBlank="1" showInputMessage="1" showErrorMessage="1" sqref="F18">
      <formula1>INDIRECT($E$18)</formula1>
    </dataValidation>
    <dataValidation type="list" allowBlank="1" showInputMessage="1" showErrorMessage="1" sqref="F17">
      <formula1>INDIRECT($E$17)</formula1>
    </dataValidation>
    <dataValidation type="list" allowBlank="1" showInputMessage="1" showErrorMessage="1" sqref="F16">
      <formula1>INDIRECT($E$16)</formula1>
    </dataValidation>
    <dataValidation type="list" allowBlank="1" showInputMessage="1" showErrorMessage="1" sqref="F15">
      <formula1>INDIRECT($E$15)</formula1>
    </dataValidation>
    <dataValidation type="list" allowBlank="1" showInputMessage="1" showErrorMessage="1" sqref="F14">
      <formula1>INDIRECT($E$14)</formula1>
    </dataValidation>
    <dataValidation type="list" allowBlank="1" showInputMessage="1" showErrorMessage="1" sqref="F13">
      <formula1>INDIRECT($E$13)</formula1>
    </dataValidation>
    <dataValidation type="list" allowBlank="1" showInputMessage="1" showErrorMessage="1" sqref="F12">
      <formula1>INDIRECT($E$12)</formula1>
    </dataValidation>
    <dataValidation type="list" allowBlank="1" showInputMessage="1" showErrorMessage="1" sqref="F11">
      <formula1>INDIRECT($E$11)</formula1>
    </dataValidation>
    <dataValidation type="list" allowBlank="1" showInputMessage="1" showErrorMessage="1" sqref="D11:D30">
      <formula1>"男,女"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カテゴリー!$E$1:$E$10</xm:f>
          </x14:formula1>
          <xm:sqref>K11:O30</xm:sqref>
        </x14:dataValidation>
        <x14:dataValidation type="list" allowBlank="1" showInputMessage="1" showErrorMessage="1">
          <x14:formula1>
            <xm:f>カテゴリー!$F$1:$G$1</xm:f>
          </x14:formula1>
          <xm:sqref>E11:E30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01"/>
  <sheetViews>
    <sheetView workbookViewId="0">
      <selection activeCell="G19" sqref="G19"/>
    </sheetView>
  </sheetViews>
  <sheetFormatPr defaultRowHeight="13.5" x14ac:dyDescent="0.15"/>
  <cols>
    <col min="1" max="1" width="3.625" style="5" customWidth="1"/>
    <col min="2" max="2" width="4.25" style="5" customWidth="1"/>
    <col min="3" max="3" width="14.25" style="5" customWidth="1"/>
    <col min="4" max="6" width="9" style="5"/>
    <col min="7" max="7" width="15.75" style="5" customWidth="1"/>
    <col min="8" max="8" width="6.75" style="5" hidden="1" customWidth="1"/>
    <col min="9" max="9" width="9" style="5"/>
    <col min="10" max="11" width="0" style="5" hidden="1" customWidth="1"/>
    <col min="12" max="12" width="7.125" style="5" hidden="1" customWidth="1"/>
    <col min="13" max="14" width="9" style="5"/>
    <col min="15" max="15" width="18.75" style="5" customWidth="1"/>
    <col min="16" max="16" width="5.625" style="5" customWidth="1"/>
    <col min="17" max="17" width="9.375" style="5" customWidth="1"/>
    <col min="18" max="19" width="0" style="5" hidden="1" customWidth="1"/>
    <col min="20" max="16384" width="9" style="5"/>
  </cols>
  <sheetData>
    <row r="1" spans="1:19" s="31" customFormat="1" x14ac:dyDescent="0.15">
      <c r="A1" s="128"/>
      <c r="B1" s="128"/>
      <c r="C1" s="128" t="s">
        <v>20</v>
      </c>
      <c r="D1" s="128" t="s">
        <v>17</v>
      </c>
      <c r="E1" s="128" t="s">
        <v>127</v>
      </c>
      <c r="F1" s="128" t="s">
        <v>128</v>
      </c>
      <c r="G1" s="128" t="s">
        <v>129</v>
      </c>
      <c r="H1" s="128" t="s">
        <v>124</v>
      </c>
      <c r="I1" s="128" t="s">
        <v>124</v>
      </c>
      <c r="J1" s="128" t="s">
        <v>130</v>
      </c>
      <c r="K1" s="128" t="s">
        <v>131</v>
      </c>
      <c r="L1" s="140" t="s">
        <v>126</v>
      </c>
      <c r="M1" s="128" t="s">
        <v>126</v>
      </c>
    </row>
    <row r="2" spans="1:19" x14ac:dyDescent="0.15">
      <c r="A2" s="129">
        <v>1</v>
      </c>
      <c r="B2" s="130">
        <v>1</v>
      </c>
      <c r="C2" s="130" t="str">
        <f>IF(エントリーシート団体用No.1!C11="","",エントリーシート団体用No.1!C11)</f>
        <v/>
      </c>
      <c r="D2" s="130" t="str">
        <f>IF(エントリーシート団体用No.1!F11="","",VLOOKUP(エントリーシート団体用No.1!F11,エントリーシート団体用No.1!$R$10:$U$26,4,FALSE))</f>
        <v/>
      </c>
      <c r="E2" s="130" t="str">
        <f>IF(エントリーシート団体用No.1!G11="","",COUNTA(エントリーシート団体用No.1!G11))</f>
        <v/>
      </c>
      <c r="F2" s="130" t="str">
        <f>IF(エントリーシート団体用No.1!I11="","",COUNTA(エントリーシート団体用No.1!I11))</f>
        <v/>
      </c>
      <c r="G2" s="130" t="str">
        <f t="shared" ref="G2:G15" si="0">IF(E2="","",IF(F2="",(D2*E2),(D2*2)))</f>
        <v/>
      </c>
      <c r="H2" s="130">
        <f>COUNTIF(エントリーシート団体用No.1!K11:N11,"①")+COUNTIF(エントリーシート団体用No.1!K11:N11,"②")+COUNTIF(エントリーシート団体用No.1!K11:N11,"③")+COUNTIF(エントリーシート団体用No.1!K11:N11,"④")+COUNTIF(エントリーシート団体用No.1!K11:N11,"⑤")+COUNTIF(エントリーシート団体用No.1!K11:N11,"⑥")+COUNTIF(エントリーシート団体用No.1!K11:N11,"⑦")+COUNTIF(エントリーシート団体用No.1!K11:N11,"⑧")+COUNTIF(エントリーシート団体用No.1!K11:N11,"⑨")+COUNTIF(エントリーシート団体用No.1!K11:N11,"⑩")</f>
        <v>0</v>
      </c>
      <c r="I2" s="130" t="str">
        <f>IF(H2=0,"",H2)</f>
        <v/>
      </c>
      <c r="J2" s="130" t="str">
        <f>IF(I2="","",IF(D2=400,200,IF(D2=800,400)))</f>
        <v/>
      </c>
      <c r="K2" s="130" t="str">
        <f>IF(I2="","",H2*J2)</f>
        <v/>
      </c>
      <c r="L2" s="141">
        <f>COUNTIF(エントリーシート団体用No.1!O11,"①")+COUNTIF(エントリーシート団体用No.1!O11,"②")+COUNTIF(エントリーシート団体用No.1!O11,"③")+COUNTIF(エントリーシート団体用No.1!O11,"④")+COUNTIF(エントリーシート団体用No.1!O11,"⑤")+COUNTIF(エントリーシート団体用No.1!O11,"⑥")+COUNTIF(エントリーシート団体用No.1!O11,"⑦")+COUNTIF(エントリーシート団体用No.1!O11,"⑧")+COUNTIF(エントリーシート団体用No.1!O11,"⑨")+COUNTIF(エントリーシート団体用No.1!O11,"⑩")</f>
        <v>0</v>
      </c>
      <c r="M2" s="130" t="str">
        <f>IF(L2=0,"",L2)</f>
        <v/>
      </c>
    </row>
    <row r="3" spans="1:19" x14ac:dyDescent="0.15">
      <c r="A3" s="129"/>
      <c r="B3" s="130">
        <v>2</v>
      </c>
      <c r="C3" s="130" t="str">
        <f>IF(エントリーシート団体用No.1!C12="","",エントリーシート団体用No.1!C12)</f>
        <v/>
      </c>
      <c r="D3" s="130" t="str">
        <f>IF(エントリーシート団体用No.1!F12="","",VLOOKUP(エントリーシート団体用No.1!F12,エントリーシート団体用No.1!$R$10:$U$26,4,FALSE))</f>
        <v/>
      </c>
      <c r="E3" s="130" t="str">
        <f>IF(エントリーシート団体用No.1!G12="","",COUNTA(エントリーシート団体用No.1!G12))</f>
        <v/>
      </c>
      <c r="F3" s="130" t="str">
        <f>IF(エントリーシート団体用No.1!I12="","",COUNTA(エントリーシート団体用No.1!I12))</f>
        <v/>
      </c>
      <c r="G3" s="130" t="str">
        <f t="shared" si="0"/>
        <v/>
      </c>
      <c r="H3" s="130">
        <f>COUNTIF(エントリーシート団体用No.1!K12:N12,"①")+COUNTIF(エントリーシート団体用No.1!K12:N12,"②")+COUNTIF(エントリーシート団体用No.1!K12:N12,"③")+COUNTIF(エントリーシート団体用No.1!K12:N12,"④")+COUNTIF(エントリーシート団体用No.1!K12:N12,"⑤")+COUNTIF(エントリーシート団体用No.1!K12:N12,"⑥")+COUNTIF(エントリーシート団体用No.1!K12:N12,"⑦")+COUNTIF(エントリーシート団体用No.1!K12:N12,"⑧")+COUNTIF(エントリーシート団体用No.1!K12:N12,"⑨")+COUNTIF(エントリーシート団体用No.1!K12:N12,"⑩")</f>
        <v>0</v>
      </c>
      <c r="I3" s="130" t="str">
        <f t="shared" ref="I3:I21" si="1">IF(H3=0,"",H3)</f>
        <v/>
      </c>
      <c r="J3" s="130" t="str">
        <f t="shared" ref="J3:J66" si="2">IF(I3="","",IF(D3=400,200,IF(D3=800,400)))</f>
        <v/>
      </c>
      <c r="K3" s="130" t="str">
        <f t="shared" ref="K3:K21" si="3">IF(I3="","",H3*J3)</f>
        <v/>
      </c>
      <c r="L3" s="141">
        <f>COUNTIF(エントリーシート団体用No.1!O12,"①")+COUNTIF(エントリーシート団体用No.1!O12,"②")+COUNTIF(エントリーシート団体用No.1!O12,"③")+COUNTIF(エントリーシート団体用No.1!O12,"④")+COUNTIF(エントリーシート団体用No.1!O12,"⑤")+COUNTIF(エントリーシート団体用No.1!O12,"⑥")+COUNTIF(エントリーシート団体用No.1!O12,"⑦")+COUNTIF(エントリーシート団体用No.1!O12,"⑧")+COUNTIF(エントリーシート団体用No.1!O12,"⑨")+COUNTIF(エントリーシート団体用No.1!O12,"⑩")</f>
        <v>0</v>
      </c>
      <c r="M3" s="130" t="str">
        <f t="shared" ref="M3:M21" si="4">IF(L3=0,"",L3)</f>
        <v/>
      </c>
      <c r="O3" s="5" t="s">
        <v>132</v>
      </c>
      <c r="Q3" s="5">
        <f>SUM(E2:F101)</f>
        <v>0</v>
      </c>
    </row>
    <row r="4" spans="1:19" x14ac:dyDescent="0.15">
      <c r="A4" s="129"/>
      <c r="B4" s="130">
        <v>3</v>
      </c>
      <c r="C4" s="130" t="str">
        <f>IF(エントリーシート団体用No.1!C13="","",エントリーシート団体用No.1!C13)</f>
        <v/>
      </c>
      <c r="D4" s="130" t="str">
        <f>IF(エントリーシート団体用No.1!F13="","",VLOOKUP(エントリーシート団体用No.1!F13,エントリーシート団体用No.1!$R$10:$U$26,4,FALSE))</f>
        <v/>
      </c>
      <c r="E4" s="130" t="str">
        <f>IF(エントリーシート団体用No.1!G13="","",COUNTA(エントリーシート団体用No.1!G13))</f>
        <v/>
      </c>
      <c r="F4" s="130" t="str">
        <f>IF(エントリーシート団体用No.1!I13="","",COUNTA(エントリーシート団体用No.1!I13))</f>
        <v/>
      </c>
      <c r="G4" s="130" t="str">
        <f t="shared" si="0"/>
        <v/>
      </c>
      <c r="H4" s="130">
        <f>COUNTIF(エントリーシート団体用No.1!K13:N13,"①")+COUNTIF(エントリーシート団体用No.1!K13:N13,"②")+COUNTIF(エントリーシート団体用No.1!K13:N13,"③")+COUNTIF(エントリーシート団体用No.1!K13:N13,"④")+COUNTIF(エントリーシート団体用No.1!K13:N13,"⑤")+COUNTIF(エントリーシート団体用No.1!K13:N13,"⑥")+COUNTIF(エントリーシート団体用No.1!K13:N13,"⑦")+COUNTIF(エントリーシート団体用No.1!K13:N13,"⑧")+COUNTIF(エントリーシート団体用No.1!K13:N13,"⑨")+COUNTIF(エントリーシート団体用No.1!K13:N13,"⑩")</f>
        <v>0</v>
      </c>
      <c r="I4" s="130" t="str">
        <f t="shared" si="1"/>
        <v/>
      </c>
      <c r="J4" s="130" t="str">
        <f t="shared" si="2"/>
        <v/>
      </c>
      <c r="K4" s="130" t="str">
        <f t="shared" si="3"/>
        <v/>
      </c>
      <c r="L4" s="141">
        <f>COUNTIF(エントリーシート団体用No.1!O13,"①")+COUNTIF(エントリーシート団体用No.1!O13,"②")+COUNTIF(エントリーシート団体用No.1!O13,"③")+COUNTIF(エントリーシート団体用No.1!O13,"④")+COUNTIF(エントリーシート団体用No.1!O13,"⑤")+COUNTIF(エントリーシート団体用No.1!O13,"⑥")+COUNTIF(エントリーシート団体用No.1!O13,"⑦")+COUNTIF(エントリーシート団体用No.1!O13,"⑧")+COUNTIF(エントリーシート団体用No.1!O13,"⑨")+COUNTIF(エントリーシート団体用No.1!O13,"⑩")</f>
        <v>0</v>
      </c>
      <c r="M4" s="130" t="str">
        <f t="shared" si="4"/>
        <v/>
      </c>
      <c r="O4" s="5" t="s">
        <v>133</v>
      </c>
      <c r="P4" s="5">
        <f>COUNTIFS($D$2:$D$101,400,$E$2:$E$101,1)+COUNTIFS($D$2:$D$101,400,$F$2:$F$101,1)</f>
        <v>0</v>
      </c>
      <c r="Q4" s="5">
        <f>P4*400</f>
        <v>0</v>
      </c>
    </row>
    <row r="5" spans="1:19" x14ac:dyDescent="0.15">
      <c r="A5" s="129"/>
      <c r="B5" s="130">
        <v>4</v>
      </c>
      <c r="C5" s="130" t="str">
        <f>IF(エントリーシート団体用No.1!C14="","",エントリーシート団体用No.1!C14)</f>
        <v/>
      </c>
      <c r="D5" s="130" t="str">
        <f>IF(エントリーシート団体用No.1!F14="","",VLOOKUP(エントリーシート団体用No.1!F14,エントリーシート団体用No.1!$R$10:$U$26,4,FALSE))</f>
        <v/>
      </c>
      <c r="E5" s="130" t="str">
        <f>IF(エントリーシート団体用No.1!G14="","",COUNTA(エントリーシート団体用No.1!G14))</f>
        <v/>
      </c>
      <c r="F5" s="130" t="str">
        <f>IF(エントリーシート団体用No.1!I14="","",COUNTA(エントリーシート団体用No.1!I14))</f>
        <v/>
      </c>
      <c r="G5" s="130" t="str">
        <f t="shared" si="0"/>
        <v/>
      </c>
      <c r="H5" s="130">
        <f>COUNTIF(エントリーシート団体用No.1!K14:N14,"①")+COUNTIF(エントリーシート団体用No.1!K14:N14,"②")+COUNTIF(エントリーシート団体用No.1!K14:N14,"③")+COUNTIF(エントリーシート団体用No.1!K14:N14,"④")+COUNTIF(エントリーシート団体用No.1!K14:N14,"⑤")+COUNTIF(エントリーシート団体用No.1!K14:N14,"⑥")+COUNTIF(エントリーシート団体用No.1!K14:N14,"⑦")+COUNTIF(エントリーシート団体用No.1!K14:N14,"⑧")+COUNTIF(エントリーシート団体用No.1!K14:N14,"⑨")+COUNTIF(エントリーシート団体用No.1!K14:N14,"⑩")</f>
        <v>0</v>
      </c>
      <c r="I5" s="130" t="str">
        <f t="shared" si="1"/>
        <v/>
      </c>
      <c r="J5" s="130" t="str">
        <f t="shared" si="2"/>
        <v/>
      </c>
      <c r="K5" s="130" t="str">
        <f t="shared" si="3"/>
        <v/>
      </c>
      <c r="L5" s="141">
        <f>COUNTIF(エントリーシート団体用No.1!O14,"①")+COUNTIF(エントリーシート団体用No.1!O14,"②")+COUNTIF(エントリーシート団体用No.1!O14,"③")+COUNTIF(エントリーシート団体用No.1!O14,"④")+COUNTIF(エントリーシート団体用No.1!O14,"⑤")+COUNTIF(エントリーシート団体用No.1!O14,"⑥")+COUNTIF(エントリーシート団体用No.1!O14,"⑦")+COUNTIF(エントリーシート団体用No.1!O14,"⑧")+COUNTIF(エントリーシート団体用No.1!O14,"⑨")+COUNTIF(エントリーシート団体用No.1!O14,"⑩")</f>
        <v>0</v>
      </c>
      <c r="M5" s="130" t="str">
        <f t="shared" si="4"/>
        <v/>
      </c>
      <c r="O5" s="5" t="s">
        <v>134</v>
      </c>
      <c r="P5" s="5">
        <f>COUNTIFS($D$2:$D$101,800,$E$2:$E$101,1)+COUNTIFS($D$2:$D$101,800,$F$2:$F$101,1)</f>
        <v>0</v>
      </c>
      <c r="Q5" s="5">
        <f>P5*800</f>
        <v>0</v>
      </c>
    </row>
    <row r="6" spans="1:19" x14ac:dyDescent="0.15">
      <c r="A6" s="129"/>
      <c r="B6" s="130">
        <v>5</v>
      </c>
      <c r="C6" s="130" t="str">
        <f>IF(エントリーシート団体用No.1!C15="","",エントリーシート団体用No.1!C15)</f>
        <v/>
      </c>
      <c r="D6" s="130" t="str">
        <f>IF(エントリーシート団体用No.1!F15="","",VLOOKUP(エントリーシート団体用No.1!F15,エントリーシート団体用No.1!$R$10:$U$26,4,FALSE))</f>
        <v/>
      </c>
      <c r="E6" s="130" t="str">
        <f>IF(エントリーシート団体用No.1!G15="","",COUNTA(エントリーシート団体用No.1!G15))</f>
        <v/>
      </c>
      <c r="F6" s="130" t="str">
        <f>IF(エントリーシート団体用No.1!I15="","",COUNTA(エントリーシート団体用No.1!I15))</f>
        <v/>
      </c>
      <c r="G6" s="130" t="str">
        <f t="shared" si="0"/>
        <v/>
      </c>
      <c r="H6" s="130">
        <f>COUNTIF(エントリーシート団体用No.1!K15:N15,"①")+COUNTIF(エントリーシート団体用No.1!K15:N15,"②")+COUNTIF(エントリーシート団体用No.1!K15:N15,"③")+COUNTIF(エントリーシート団体用No.1!K15:N15,"④")+COUNTIF(エントリーシート団体用No.1!K15:N15,"⑤")+COUNTIF(エントリーシート団体用No.1!K15:N15,"⑥")+COUNTIF(エントリーシート団体用No.1!K15:N15,"⑦")+COUNTIF(エントリーシート団体用No.1!K15:N15,"⑧")+COUNTIF(エントリーシート団体用No.1!K15:N15,"⑨")+COUNTIF(エントリーシート団体用No.1!K15:N15,"⑩")</f>
        <v>0</v>
      </c>
      <c r="I6" s="130" t="str">
        <f t="shared" si="1"/>
        <v/>
      </c>
      <c r="J6" s="130" t="str">
        <f t="shared" si="2"/>
        <v/>
      </c>
      <c r="K6" s="130" t="str">
        <f t="shared" si="3"/>
        <v/>
      </c>
      <c r="L6" s="141">
        <f>COUNTIF(エントリーシート団体用No.1!O15,"①")+COUNTIF(エントリーシート団体用No.1!O15,"②")+COUNTIF(エントリーシート団体用No.1!O15,"③")+COUNTIF(エントリーシート団体用No.1!O15,"④")+COUNTIF(エントリーシート団体用No.1!O15,"⑤")+COUNTIF(エントリーシート団体用No.1!O15,"⑥")+COUNTIF(エントリーシート団体用No.1!O15,"⑦")+COUNTIF(エントリーシート団体用No.1!O15,"⑧")+COUNTIF(エントリーシート団体用No.1!O15,"⑨")+COUNTIF(エントリーシート団体用No.1!O15,"⑩")</f>
        <v>0</v>
      </c>
      <c r="M6" s="130" t="str">
        <f t="shared" si="4"/>
        <v/>
      </c>
      <c r="O6" s="5" t="s">
        <v>135</v>
      </c>
      <c r="Q6" s="5">
        <f>SUM(Q4:Q5)</f>
        <v>0</v>
      </c>
    </row>
    <row r="7" spans="1:19" x14ac:dyDescent="0.15">
      <c r="A7" s="129"/>
      <c r="B7" s="130">
        <v>6</v>
      </c>
      <c r="C7" s="130" t="str">
        <f>IF(エントリーシート団体用No.1!C16="","",エントリーシート団体用No.1!C16)</f>
        <v/>
      </c>
      <c r="D7" s="130" t="str">
        <f>IF(エントリーシート団体用No.1!F16="","",VLOOKUP(エントリーシート団体用No.1!F16,エントリーシート団体用No.1!$R$10:$U$26,4,FALSE))</f>
        <v/>
      </c>
      <c r="E7" s="130" t="str">
        <f>IF(エントリーシート団体用No.1!G16="","",COUNTA(エントリーシート団体用No.1!G16))</f>
        <v/>
      </c>
      <c r="F7" s="130" t="str">
        <f>IF(エントリーシート団体用No.1!I16="","",COUNTA(エントリーシート団体用No.1!I16))</f>
        <v/>
      </c>
      <c r="G7" s="130" t="str">
        <f t="shared" si="0"/>
        <v/>
      </c>
      <c r="H7" s="130">
        <f>COUNTIF(エントリーシート団体用No.1!K16:N16,"①")+COUNTIF(エントリーシート団体用No.1!K16:N16,"②")+COUNTIF(エントリーシート団体用No.1!K16:N16,"③")+COUNTIF(エントリーシート団体用No.1!K16:N16,"④")+COUNTIF(エントリーシート団体用No.1!K16:N16,"⑤")+COUNTIF(エントリーシート団体用No.1!K16:N16,"⑥")+COUNTIF(エントリーシート団体用No.1!K16:N16,"⑦")+COUNTIF(エントリーシート団体用No.1!K16:N16,"⑧")+COUNTIF(エントリーシート団体用No.1!K16:N16,"⑨")+COUNTIF(エントリーシート団体用No.1!K16:N16,"⑩")</f>
        <v>0</v>
      </c>
      <c r="I7" s="130" t="str">
        <f t="shared" si="1"/>
        <v/>
      </c>
      <c r="J7" s="130" t="str">
        <f t="shared" si="2"/>
        <v/>
      </c>
      <c r="K7" s="130" t="str">
        <f t="shared" si="3"/>
        <v/>
      </c>
      <c r="L7" s="141">
        <f>COUNTIF(エントリーシート団体用No.1!O16,"①")+COUNTIF(エントリーシート団体用No.1!O16,"②")+COUNTIF(エントリーシート団体用No.1!O16,"③")+COUNTIF(エントリーシート団体用No.1!O16,"④")+COUNTIF(エントリーシート団体用No.1!O16,"⑤")+COUNTIF(エントリーシート団体用No.1!O16,"⑥")+COUNTIF(エントリーシート団体用No.1!O16,"⑦")+COUNTIF(エントリーシート団体用No.1!O16,"⑧")+COUNTIF(エントリーシート団体用No.1!O16,"⑨")+COUNTIF(エントリーシート団体用No.1!O16,"⑩")</f>
        <v>0</v>
      </c>
      <c r="M7" s="130" t="str">
        <f t="shared" si="4"/>
        <v/>
      </c>
    </row>
    <row r="8" spans="1:19" x14ac:dyDescent="0.15">
      <c r="A8" s="129"/>
      <c r="B8" s="130">
        <v>7</v>
      </c>
      <c r="C8" s="130" t="str">
        <f>IF(エントリーシート団体用No.1!C17="","",エントリーシート団体用No.1!C17)</f>
        <v/>
      </c>
      <c r="D8" s="130" t="str">
        <f>IF(エントリーシート団体用No.1!F17="","",VLOOKUP(エントリーシート団体用No.1!F17,エントリーシート団体用No.1!$R$10:$U$26,4,FALSE))</f>
        <v/>
      </c>
      <c r="E8" s="130" t="str">
        <f>IF(エントリーシート団体用No.1!G17="","",COUNTA(エントリーシート団体用No.1!G17))</f>
        <v/>
      </c>
      <c r="F8" s="130" t="str">
        <f>IF(エントリーシート団体用No.1!I17="","",COUNTA(エントリーシート団体用No.1!I17))</f>
        <v/>
      </c>
      <c r="G8" s="130" t="str">
        <f t="shared" si="0"/>
        <v/>
      </c>
      <c r="H8" s="130">
        <f>COUNTIF(エントリーシート団体用No.1!K17:N17,"①")+COUNTIF(エントリーシート団体用No.1!K17:N17,"②")+COUNTIF(エントリーシート団体用No.1!K17:N17,"③")+COUNTIF(エントリーシート団体用No.1!K17:N17,"④")+COUNTIF(エントリーシート団体用No.1!K17:N17,"⑤")+COUNTIF(エントリーシート団体用No.1!K17:N17,"⑥")+COUNTIF(エントリーシート団体用No.1!K17:N17,"⑦")+COUNTIF(エントリーシート団体用No.1!K17:N17,"⑧")+COUNTIF(エントリーシート団体用No.1!K17:N17,"⑨")+COUNTIF(エントリーシート団体用No.1!K17:N17,"⑩")</f>
        <v>0</v>
      </c>
      <c r="I8" s="130" t="str">
        <f t="shared" si="1"/>
        <v/>
      </c>
      <c r="J8" s="130" t="str">
        <f t="shared" si="2"/>
        <v/>
      </c>
      <c r="K8" s="130" t="str">
        <f t="shared" si="3"/>
        <v/>
      </c>
      <c r="L8" s="141">
        <f>COUNTIF(エントリーシート団体用No.1!O17,"①")+COUNTIF(エントリーシート団体用No.1!O17,"②")+COUNTIF(エントリーシート団体用No.1!O17,"③")+COUNTIF(エントリーシート団体用No.1!O17,"④")+COUNTIF(エントリーシート団体用No.1!O17,"⑤")+COUNTIF(エントリーシート団体用No.1!O17,"⑥")+COUNTIF(エントリーシート団体用No.1!O17,"⑦")+COUNTIF(エントリーシート団体用No.1!O17,"⑧")+COUNTIF(エントリーシート団体用No.1!O17,"⑨")+COUNTIF(エントリーシート団体用No.1!O17,"⑩")</f>
        <v>0</v>
      </c>
      <c r="M8" s="130" t="str">
        <f t="shared" si="4"/>
        <v/>
      </c>
      <c r="O8" s="5" t="s">
        <v>124</v>
      </c>
      <c r="Q8" s="5">
        <f>SUM(I2:I101)/4</f>
        <v>0</v>
      </c>
    </row>
    <row r="9" spans="1:19" x14ac:dyDescent="0.15">
      <c r="A9" s="129"/>
      <c r="B9" s="130">
        <v>8</v>
      </c>
      <c r="C9" s="130" t="str">
        <f>IF(エントリーシート団体用No.1!C18="","",エントリーシート団体用No.1!C18)</f>
        <v/>
      </c>
      <c r="D9" s="130" t="str">
        <f>IF(エントリーシート団体用No.1!F18="","",VLOOKUP(エントリーシート団体用No.1!F18,エントリーシート団体用No.1!$R$10:$U$26,4,FALSE))</f>
        <v/>
      </c>
      <c r="E9" s="130" t="str">
        <f>IF(エントリーシート団体用No.1!G18="","",COUNTA(エントリーシート団体用No.1!G18))</f>
        <v/>
      </c>
      <c r="F9" s="130" t="str">
        <f>IF(エントリーシート団体用No.1!I18="","",COUNTA(エントリーシート団体用No.1!I18))</f>
        <v/>
      </c>
      <c r="G9" s="130" t="str">
        <f t="shared" si="0"/>
        <v/>
      </c>
      <c r="H9" s="130">
        <f>COUNTIF(エントリーシート団体用No.1!K18:N18,"①")+COUNTIF(エントリーシート団体用No.1!K18:N18,"②")+COUNTIF(エントリーシート団体用No.1!K18:N18,"③")+COUNTIF(エントリーシート団体用No.1!K18:N18,"④")+COUNTIF(エントリーシート団体用No.1!K18:N18,"⑤")+COUNTIF(エントリーシート団体用No.1!K18:N18,"⑥")+COUNTIF(エントリーシート団体用No.1!K18:N18,"⑦")+COUNTIF(エントリーシート団体用No.1!K18:N18,"⑧")+COUNTIF(エントリーシート団体用No.1!K18:N18,"⑨")+COUNTIF(エントリーシート団体用No.1!K18:N18,"⑩")</f>
        <v>0</v>
      </c>
      <c r="I9" s="130" t="str">
        <f t="shared" si="1"/>
        <v/>
      </c>
      <c r="J9" s="130" t="str">
        <f t="shared" si="2"/>
        <v/>
      </c>
      <c r="K9" s="130" t="str">
        <f t="shared" si="3"/>
        <v/>
      </c>
      <c r="L9" s="141">
        <f>COUNTIF(エントリーシート団体用No.1!O18,"①")+COUNTIF(エントリーシート団体用No.1!O18,"②")+COUNTIF(エントリーシート団体用No.1!O18,"③")+COUNTIF(エントリーシート団体用No.1!O18,"④")+COUNTIF(エントリーシート団体用No.1!O18,"⑤")+COUNTIF(エントリーシート団体用No.1!O18,"⑥")+COUNTIF(エントリーシート団体用No.1!O18,"⑦")+COUNTIF(エントリーシート団体用No.1!O18,"⑧")+COUNTIF(エントリーシート団体用No.1!O18,"⑨")+COUNTIF(エントリーシート団体用No.1!O18,"⑩")</f>
        <v>0</v>
      </c>
      <c r="M9" s="130" t="str">
        <f t="shared" si="4"/>
        <v/>
      </c>
      <c r="O9" s="5" t="s">
        <v>136</v>
      </c>
      <c r="P9" s="5">
        <f>(R9+S9)/4</f>
        <v>0</v>
      </c>
      <c r="Q9" s="5">
        <f>P9*800</f>
        <v>0</v>
      </c>
      <c r="R9" s="5">
        <f>COUNTIFS($J$2:$J$101,"200",$I$2:$I$101,"1")</f>
        <v>0</v>
      </c>
      <c r="S9" s="5">
        <f>COUNTIFS($J$2:$J$101,"200",$I$2:$I$101,"2")*2</f>
        <v>0</v>
      </c>
    </row>
    <row r="10" spans="1:19" x14ac:dyDescent="0.15">
      <c r="A10" s="129"/>
      <c r="B10" s="130">
        <v>9</v>
      </c>
      <c r="C10" s="130" t="str">
        <f>IF(エントリーシート団体用No.1!C19="","",エントリーシート団体用No.1!C19)</f>
        <v/>
      </c>
      <c r="D10" s="130" t="str">
        <f>IF(エントリーシート団体用No.1!F19="","",VLOOKUP(エントリーシート団体用No.1!F19,エントリーシート団体用No.1!$R$10:$U$26,4,FALSE))</f>
        <v/>
      </c>
      <c r="E10" s="130" t="str">
        <f>IF(エントリーシート団体用No.1!G19="","",COUNTA(エントリーシート団体用No.1!G19))</f>
        <v/>
      </c>
      <c r="F10" s="130" t="str">
        <f>IF(エントリーシート団体用No.1!I19="","",COUNTA(エントリーシート団体用No.1!I19))</f>
        <v/>
      </c>
      <c r="G10" s="130" t="str">
        <f t="shared" si="0"/>
        <v/>
      </c>
      <c r="H10" s="130">
        <f>COUNTIF(エントリーシート団体用No.1!K19:N19,"①")+COUNTIF(エントリーシート団体用No.1!K19:N19,"②")+COUNTIF(エントリーシート団体用No.1!K19:N19,"③")+COUNTIF(エントリーシート団体用No.1!K19:N19,"④")+COUNTIF(エントリーシート団体用No.1!K19:N19,"⑤")+COUNTIF(エントリーシート団体用No.1!K19:N19,"⑥")+COUNTIF(エントリーシート団体用No.1!K19:N19,"⑦")+COUNTIF(エントリーシート団体用No.1!K19:N19,"⑧")+COUNTIF(エントリーシート団体用No.1!K19:N19,"⑨")+COUNTIF(エントリーシート団体用No.1!K19:N19,"⑩")</f>
        <v>0</v>
      </c>
      <c r="I10" s="130" t="str">
        <f t="shared" si="1"/>
        <v/>
      </c>
      <c r="J10" s="130" t="str">
        <f t="shared" si="2"/>
        <v/>
      </c>
      <c r="K10" s="130" t="str">
        <f t="shared" si="3"/>
        <v/>
      </c>
      <c r="L10" s="141">
        <f>COUNTIF(エントリーシート団体用No.1!O19,"①")+COUNTIF(エントリーシート団体用No.1!O19,"②")+COUNTIF(エントリーシート団体用No.1!O19,"③")+COUNTIF(エントリーシート団体用No.1!O19,"④")+COUNTIF(エントリーシート団体用No.1!O19,"⑤")+COUNTIF(エントリーシート団体用No.1!O19,"⑥")+COUNTIF(エントリーシート団体用No.1!O19,"⑦")+COUNTIF(エントリーシート団体用No.1!O19,"⑧")+COUNTIF(エントリーシート団体用No.1!O19,"⑨")+COUNTIF(エントリーシート団体用No.1!O19,"⑩")</f>
        <v>0</v>
      </c>
      <c r="M10" s="130" t="str">
        <f t="shared" si="4"/>
        <v/>
      </c>
      <c r="O10" s="5" t="s">
        <v>137</v>
      </c>
      <c r="P10" s="5">
        <f>(R10+S10)/4</f>
        <v>0</v>
      </c>
      <c r="Q10" s="5">
        <f>P10*1600</f>
        <v>0</v>
      </c>
      <c r="R10" s="5">
        <f>COUNTIFS($J$2:$J$101,"400",$I$2:$I$101,"1")</f>
        <v>0</v>
      </c>
      <c r="S10" s="5">
        <f>COUNTIFS($J$2:$J$101,"400",$I$2:$I$101,"2")*2</f>
        <v>0</v>
      </c>
    </row>
    <row r="11" spans="1:19" x14ac:dyDescent="0.15">
      <c r="A11" s="129"/>
      <c r="B11" s="130">
        <v>10</v>
      </c>
      <c r="C11" s="130" t="str">
        <f>IF(エントリーシート団体用No.1!C20="","",エントリーシート団体用No.1!C20)</f>
        <v/>
      </c>
      <c r="D11" s="130" t="str">
        <f>IF(エントリーシート団体用No.1!F20="","",VLOOKUP(エントリーシート団体用No.1!F20,エントリーシート団体用No.1!$R$10:$U$26,4,FALSE))</f>
        <v/>
      </c>
      <c r="E11" s="130" t="str">
        <f>IF(エントリーシート団体用No.1!G20="","",COUNTA(エントリーシート団体用No.1!G20))</f>
        <v/>
      </c>
      <c r="F11" s="130" t="str">
        <f>IF(エントリーシート団体用No.1!I20="","",COUNTA(エントリーシート団体用No.1!I20))</f>
        <v/>
      </c>
      <c r="G11" s="130" t="str">
        <f t="shared" si="0"/>
        <v/>
      </c>
      <c r="H11" s="130">
        <f>COUNTIF(エントリーシート団体用No.1!K20:N20,"①")+COUNTIF(エントリーシート団体用No.1!K20:N20,"②")+COUNTIF(エントリーシート団体用No.1!K20:N20,"③")+COUNTIF(エントリーシート団体用No.1!K20:N20,"④")+COUNTIF(エントリーシート団体用No.1!K20:N20,"⑤")+COUNTIF(エントリーシート団体用No.1!K20:N20,"⑥")+COUNTIF(エントリーシート団体用No.1!K20:N20,"⑦")+COUNTIF(エントリーシート団体用No.1!K20:N20,"⑧")+COUNTIF(エントリーシート団体用No.1!K20:N20,"⑨")+COUNTIF(エントリーシート団体用No.1!K20:N20,"⑩")</f>
        <v>0</v>
      </c>
      <c r="I11" s="130" t="str">
        <f t="shared" si="1"/>
        <v/>
      </c>
      <c r="J11" s="130" t="str">
        <f t="shared" si="2"/>
        <v/>
      </c>
      <c r="K11" s="130" t="str">
        <f t="shared" si="3"/>
        <v/>
      </c>
      <c r="L11" s="141">
        <f>COUNTIF(エントリーシート団体用No.1!O20,"①")+COUNTIF(エントリーシート団体用No.1!O20,"②")+COUNTIF(エントリーシート団体用No.1!O20,"③")+COUNTIF(エントリーシート団体用No.1!O20,"④")+COUNTIF(エントリーシート団体用No.1!O20,"⑤")+COUNTIF(エントリーシート団体用No.1!O20,"⑥")+COUNTIF(エントリーシート団体用No.1!O20,"⑦")+COUNTIF(エントリーシート団体用No.1!O20,"⑧")+COUNTIF(エントリーシート団体用No.1!O20,"⑨")+COUNTIF(エントリーシート団体用No.1!O20,"⑩")</f>
        <v>0</v>
      </c>
      <c r="M11" s="130" t="str">
        <f t="shared" si="4"/>
        <v/>
      </c>
      <c r="O11" s="5" t="s">
        <v>138</v>
      </c>
      <c r="P11" s="5">
        <f>COUNTIF(M2:M101,1)/2</f>
        <v>0</v>
      </c>
      <c r="Q11" s="5">
        <f>500*P11</f>
        <v>0</v>
      </c>
    </row>
    <row r="12" spans="1:19" x14ac:dyDescent="0.15">
      <c r="A12" s="129"/>
      <c r="B12" s="130">
        <v>11</v>
      </c>
      <c r="C12" s="130" t="str">
        <f>IF(エントリーシート団体用No.1!C21="","",エントリーシート団体用No.1!C21)</f>
        <v/>
      </c>
      <c r="D12" s="130" t="str">
        <f>IF(エントリーシート団体用No.1!F21="","",VLOOKUP(エントリーシート団体用No.1!F21,エントリーシート団体用No.1!$R$10:$U$26,4,FALSE))</f>
        <v/>
      </c>
      <c r="E12" s="130" t="str">
        <f>IF(エントリーシート団体用No.1!G21="","",COUNTA(エントリーシート団体用No.1!G21))</f>
        <v/>
      </c>
      <c r="F12" s="130" t="str">
        <f>IF(エントリーシート団体用No.1!I21="","",COUNTA(エントリーシート団体用No.1!I21))</f>
        <v/>
      </c>
      <c r="G12" s="130" t="str">
        <f t="shared" si="0"/>
        <v/>
      </c>
      <c r="H12" s="130">
        <f>COUNTIF(エントリーシート団体用No.1!K21:N21,"①")+COUNTIF(エントリーシート団体用No.1!K21:N21,"②")+COUNTIF(エントリーシート団体用No.1!K21:N21,"③")+COUNTIF(エントリーシート団体用No.1!K21:N21,"④")+COUNTIF(エントリーシート団体用No.1!K21:N21,"⑤")+COUNTIF(エントリーシート団体用No.1!K21:N21,"⑥")+COUNTIF(エントリーシート団体用No.1!K21:N21,"⑦")+COUNTIF(エントリーシート団体用No.1!K21:N21,"⑧")+COUNTIF(エントリーシート団体用No.1!K21:N21,"⑨")+COUNTIF(エントリーシート団体用No.1!K21:N21,"⑩")</f>
        <v>0</v>
      </c>
      <c r="I12" s="130" t="str">
        <f t="shared" si="1"/>
        <v/>
      </c>
      <c r="J12" s="130" t="str">
        <f t="shared" si="2"/>
        <v/>
      </c>
      <c r="K12" s="130" t="str">
        <f t="shared" si="3"/>
        <v/>
      </c>
      <c r="L12" s="141">
        <f>COUNTIF(エントリーシート団体用No.1!O21,"①")+COUNTIF(エントリーシート団体用No.1!O21,"②")+COUNTIF(エントリーシート団体用No.1!O21,"③")+COUNTIF(エントリーシート団体用No.1!O21,"④")+COUNTIF(エントリーシート団体用No.1!O21,"⑤")+COUNTIF(エントリーシート団体用No.1!O21,"⑥")+COUNTIF(エントリーシート団体用No.1!O21,"⑦")+COUNTIF(エントリーシート団体用No.1!O21,"⑧")+COUNTIF(エントリーシート団体用No.1!O21,"⑨")+COUNTIF(エントリーシート団体用No.1!O21,"⑩")</f>
        <v>0</v>
      </c>
      <c r="M12" s="130" t="str">
        <f t="shared" si="4"/>
        <v/>
      </c>
      <c r="O12" s="5" t="s">
        <v>139</v>
      </c>
      <c r="Q12" s="5">
        <f>SUM(Q9:Q11)</f>
        <v>0</v>
      </c>
    </row>
    <row r="13" spans="1:19" x14ac:dyDescent="0.15">
      <c r="A13" s="129"/>
      <c r="B13" s="130">
        <v>12</v>
      </c>
      <c r="C13" s="130" t="str">
        <f>IF(エントリーシート団体用No.1!C22="","",エントリーシート団体用No.1!C22)</f>
        <v/>
      </c>
      <c r="D13" s="130" t="str">
        <f>IF(エントリーシート団体用No.1!F22="","",VLOOKUP(エントリーシート団体用No.1!F22,エントリーシート団体用No.1!$R$10:$U$26,4,FALSE))</f>
        <v/>
      </c>
      <c r="E13" s="130" t="str">
        <f>IF(エントリーシート団体用No.1!G22="","",COUNTA(エントリーシート団体用No.1!G22))</f>
        <v/>
      </c>
      <c r="F13" s="130" t="str">
        <f>IF(エントリーシート団体用No.1!I22="","",COUNTA(エントリーシート団体用No.1!I22))</f>
        <v/>
      </c>
      <c r="G13" s="130" t="str">
        <f t="shared" si="0"/>
        <v/>
      </c>
      <c r="H13" s="130">
        <f>COUNTIF(エントリーシート団体用No.1!K22:N22,"①")+COUNTIF(エントリーシート団体用No.1!K22:N22,"②")+COUNTIF(エントリーシート団体用No.1!K22:N22,"③")+COUNTIF(エントリーシート団体用No.1!K22:N22,"④")+COUNTIF(エントリーシート団体用No.1!K22:N22,"⑤")+COUNTIF(エントリーシート団体用No.1!K22:N22,"⑥")+COUNTIF(エントリーシート団体用No.1!K22:N22,"⑦")+COUNTIF(エントリーシート団体用No.1!K22:N22,"⑧")+COUNTIF(エントリーシート団体用No.1!K22:N22,"⑨")+COUNTIF(エントリーシート団体用No.1!K22:N22,"⑩")</f>
        <v>0</v>
      </c>
      <c r="I13" s="130" t="str">
        <f t="shared" si="1"/>
        <v/>
      </c>
      <c r="J13" s="130" t="str">
        <f t="shared" si="2"/>
        <v/>
      </c>
      <c r="K13" s="130" t="str">
        <f t="shared" si="3"/>
        <v/>
      </c>
      <c r="L13" s="141">
        <f>COUNTIF(エントリーシート団体用No.1!O22,"①")+COUNTIF(エントリーシート団体用No.1!O22,"②")+COUNTIF(エントリーシート団体用No.1!O22,"③")+COUNTIF(エントリーシート団体用No.1!O22,"④")+COUNTIF(エントリーシート団体用No.1!O22,"⑤")+COUNTIF(エントリーシート団体用No.1!O22,"⑥")+COUNTIF(エントリーシート団体用No.1!O22,"⑦")+COUNTIF(エントリーシート団体用No.1!O22,"⑧")+COUNTIF(エントリーシート団体用No.1!O22,"⑨")+COUNTIF(エントリーシート団体用No.1!O22,"⑩")</f>
        <v>0</v>
      </c>
      <c r="M13" s="130" t="str">
        <f t="shared" si="4"/>
        <v/>
      </c>
    </row>
    <row r="14" spans="1:19" x14ac:dyDescent="0.15">
      <c r="A14" s="129"/>
      <c r="B14" s="130">
        <v>13</v>
      </c>
      <c r="C14" s="130" t="str">
        <f>IF(エントリーシート団体用No.1!C23="","",エントリーシート団体用No.1!C23)</f>
        <v/>
      </c>
      <c r="D14" s="130" t="str">
        <f>IF(エントリーシート団体用No.1!F23="","",VLOOKUP(エントリーシート団体用No.1!F23,エントリーシート団体用No.1!$R$10:$U$26,4,FALSE))</f>
        <v/>
      </c>
      <c r="E14" s="130" t="str">
        <f>IF(エントリーシート団体用No.1!G23="","",COUNTA(エントリーシート団体用No.1!G23))</f>
        <v/>
      </c>
      <c r="F14" s="130" t="str">
        <f>IF(エントリーシート団体用No.1!I23="","",COUNTA(エントリーシート団体用No.1!I23))</f>
        <v/>
      </c>
      <c r="G14" s="130" t="str">
        <f t="shared" si="0"/>
        <v/>
      </c>
      <c r="H14" s="130">
        <f>COUNTIF(エントリーシート団体用No.1!K23:N23,"①")+COUNTIF(エントリーシート団体用No.1!K23:N23,"②")+COUNTIF(エントリーシート団体用No.1!K23:N23,"③")+COUNTIF(エントリーシート団体用No.1!K23:N23,"④")+COUNTIF(エントリーシート団体用No.1!K23:N23,"⑤")+COUNTIF(エントリーシート団体用No.1!K23:N23,"⑥")+COUNTIF(エントリーシート団体用No.1!K23:N23,"⑦")+COUNTIF(エントリーシート団体用No.1!K23:N23,"⑧")+COUNTIF(エントリーシート団体用No.1!K23:N23,"⑨")+COUNTIF(エントリーシート団体用No.1!K23:N23,"⑩")</f>
        <v>0</v>
      </c>
      <c r="I14" s="130" t="str">
        <f t="shared" si="1"/>
        <v/>
      </c>
      <c r="J14" s="130" t="str">
        <f t="shared" si="2"/>
        <v/>
      </c>
      <c r="K14" s="130" t="str">
        <f t="shared" si="3"/>
        <v/>
      </c>
      <c r="L14" s="141">
        <f>COUNTIF(エントリーシート団体用No.1!O23,"①")+COUNTIF(エントリーシート団体用No.1!O23,"②")+COUNTIF(エントリーシート団体用No.1!O23,"③")+COUNTIF(エントリーシート団体用No.1!O23,"④")+COUNTIF(エントリーシート団体用No.1!O23,"⑤")+COUNTIF(エントリーシート団体用No.1!O23,"⑥")+COUNTIF(エントリーシート団体用No.1!O23,"⑦")+COUNTIF(エントリーシート団体用No.1!O23,"⑧")+COUNTIF(エントリーシート団体用No.1!O23,"⑨")+COUNTIF(エントリーシート団体用No.1!O23,"⑩")</f>
        <v>0</v>
      </c>
      <c r="M14" s="130" t="str">
        <f t="shared" si="4"/>
        <v/>
      </c>
      <c r="O14" s="5" t="s">
        <v>140</v>
      </c>
      <c r="P14" s="5">
        <f>エントリーシート団体用No.1!K4</f>
        <v>0</v>
      </c>
      <c r="Q14" s="5">
        <f>P14*400</f>
        <v>0</v>
      </c>
    </row>
    <row r="15" spans="1:19" x14ac:dyDescent="0.15">
      <c r="A15" s="129"/>
      <c r="B15" s="130">
        <v>14</v>
      </c>
      <c r="C15" s="130" t="str">
        <f>IF(エントリーシート団体用No.1!C24="","",エントリーシート団体用No.1!C24)</f>
        <v/>
      </c>
      <c r="D15" s="130" t="str">
        <f>IF(エントリーシート団体用No.1!F24="","",VLOOKUP(エントリーシート団体用No.1!F24,エントリーシート団体用No.1!$R$10:$U$26,4,FALSE))</f>
        <v/>
      </c>
      <c r="E15" s="130" t="str">
        <f>IF(エントリーシート団体用No.1!G24="","",COUNTA(エントリーシート団体用No.1!G24))</f>
        <v/>
      </c>
      <c r="F15" s="130" t="str">
        <f>IF(エントリーシート団体用No.1!I24="","",COUNTA(エントリーシート団体用No.1!I24))</f>
        <v/>
      </c>
      <c r="G15" s="130" t="str">
        <f t="shared" si="0"/>
        <v/>
      </c>
      <c r="H15" s="130">
        <f>COUNTIF(エントリーシート団体用No.1!K24:N24,"①")+COUNTIF(エントリーシート団体用No.1!K24:N24,"②")+COUNTIF(エントリーシート団体用No.1!K24:N24,"③")+COUNTIF(エントリーシート団体用No.1!K24:N24,"④")+COUNTIF(エントリーシート団体用No.1!K24:N24,"⑤")+COUNTIF(エントリーシート団体用No.1!K24:N24,"⑥")+COUNTIF(エントリーシート団体用No.1!K24:N24,"⑦")+COUNTIF(エントリーシート団体用No.1!K24:N24,"⑧")+COUNTIF(エントリーシート団体用No.1!K24:N24,"⑨")+COUNTIF(エントリーシート団体用No.1!K24:N24,"⑩")</f>
        <v>0</v>
      </c>
      <c r="I15" s="130" t="str">
        <f t="shared" si="1"/>
        <v/>
      </c>
      <c r="J15" s="130" t="str">
        <f t="shared" si="2"/>
        <v/>
      </c>
      <c r="K15" s="130" t="str">
        <f t="shared" si="3"/>
        <v/>
      </c>
      <c r="L15" s="141">
        <f>COUNTIF(エントリーシート団体用No.1!O24,"①")+COUNTIF(エントリーシート団体用No.1!O24,"②")+COUNTIF(エントリーシート団体用No.1!O24,"③")+COUNTIF(エントリーシート団体用No.1!O24,"④")+COUNTIF(エントリーシート団体用No.1!O24,"⑤")+COUNTIF(エントリーシート団体用No.1!O24,"⑥")+COUNTIF(エントリーシート団体用No.1!O24,"⑦")+COUNTIF(エントリーシート団体用No.1!O24,"⑧")+COUNTIF(エントリーシート団体用No.1!O24,"⑨")+COUNTIF(エントリーシート団体用No.1!O24,"⑩")</f>
        <v>0</v>
      </c>
      <c r="M15" s="130" t="str">
        <f t="shared" si="4"/>
        <v/>
      </c>
    </row>
    <row r="16" spans="1:19" x14ac:dyDescent="0.15">
      <c r="A16" s="129"/>
      <c r="B16" s="130">
        <v>15</v>
      </c>
      <c r="C16" s="130" t="str">
        <f>IF(エントリーシート団体用No.1!C25="","",エントリーシート団体用No.1!C25)</f>
        <v/>
      </c>
      <c r="D16" s="130" t="str">
        <f>IF(エントリーシート団体用No.1!F25="","",VLOOKUP(エントリーシート団体用No.1!F25,エントリーシート団体用No.1!$R$10:$U$26,4,FALSE))</f>
        <v/>
      </c>
      <c r="E16" s="130" t="str">
        <f>IF(エントリーシート団体用No.1!G25="","",COUNTA(エントリーシート団体用No.1!G25))</f>
        <v/>
      </c>
      <c r="F16" s="130" t="str">
        <f>IF(エントリーシート団体用No.1!I25="","",COUNTA(エントリーシート団体用No.1!I25))</f>
        <v/>
      </c>
      <c r="G16" s="130" t="str">
        <f>IF(E16="","",IF(F16="",(D16*E16),(D16*2)))</f>
        <v/>
      </c>
      <c r="H16" s="130">
        <f>COUNTIF(エントリーシート団体用No.1!K25:N25,"①")+COUNTIF(エントリーシート団体用No.1!K25:N25,"②")+COUNTIF(エントリーシート団体用No.1!K25:N25,"③")+COUNTIF(エントリーシート団体用No.1!K25:N25,"④")+COUNTIF(エントリーシート団体用No.1!K25:N25,"⑤")+COUNTIF(エントリーシート団体用No.1!K25:N25,"⑥")+COUNTIF(エントリーシート団体用No.1!K25:N25,"⑦")+COUNTIF(エントリーシート団体用No.1!K25:N25,"⑧")+COUNTIF(エントリーシート団体用No.1!K25:N25,"⑨")+COUNTIF(エントリーシート団体用No.1!K25:N25,"⑩")</f>
        <v>0</v>
      </c>
      <c r="I16" s="130" t="str">
        <f t="shared" si="1"/>
        <v/>
      </c>
      <c r="J16" s="130" t="str">
        <f t="shared" si="2"/>
        <v/>
      </c>
      <c r="K16" s="130" t="str">
        <f t="shared" si="3"/>
        <v/>
      </c>
      <c r="L16" s="141">
        <f>COUNTIF(エントリーシート団体用No.1!O25,"①")+COUNTIF(エントリーシート団体用No.1!O25,"②")+COUNTIF(エントリーシート団体用No.1!O25,"③")+COUNTIF(エントリーシート団体用No.1!O25,"④")+COUNTIF(エントリーシート団体用No.1!O25,"⑤")+COUNTIF(エントリーシート団体用No.1!O25,"⑥")+COUNTIF(エントリーシート団体用No.1!O25,"⑦")+COUNTIF(エントリーシート団体用No.1!O25,"⑧")+COUNTIF(エントリーシート団体用No.1!O25,"⑨")+COUNTIF(エントリーシート団体用No.1!O25,"⑩")</f>
        <v>0</v>
      </c>
      <c r="M16" s="130" t="str">
        <f t="shared" si="4"/>
        <v/>
      </c>
      <c r="O16" s="5" t="s">
        <v>141</v>
      </c>
      <c r="Q16" s="5">
        <f>Q6+Q12+Q14</f>
        <v>0</v>
      </c>
    </row>
    <row r="17" spans="1:13" x14ac:dyDescent="0.15">
      <c r="A17" s="129"/>
      <c r="B17" s="130">
        <v>16</v>
      </c>
      <c r="C17" s="130" t="str">
        <f>IF(エントリーシート団体用No.1!C26="","",エントリーシート団体用No.1!C26)</f>
        <v/>
      </c>
      <c r="D17" s="130" t="str">
        <f>IF(エントリーシート団体用No.1!F26="","",VLOOKUP(エントリーシート団体用No.1!F26,エントリーシート団体用No.1!$R$10:$U$26,4,FALSE))</f>
        <v/>
      </c>
      <c r="E17" s="130" t="str">
        <f>IF(エントリーシート団体用No.1!G26="","",COUNTA(エントリーシート団体用No.1!G26))</f>
        <v/>
      </c>
      <c r="F17" s="130" t="str">
        <f>IF(エントリーシート団体用No.1!I26="","",COUNTA(エントリーシート団体用No.1!I26))</f>
        <v/>
      </c>
      <c r="G17" s="130" t="str">
        <f t="shared" ref="G17:G80" si="5">IF(E17="","",IF(F17="",(D17*E17),(D17*2)))</f>
        <v/>
      </c>
      <c r="H17" s="130">
        <f>COUNTIF(エントリーシート団体用No.1!K26:N26,"①")+COUNTIF(エントリーシート団体用No.1!K26:N26,"②")+COUNTIF(エントリーシート団体用No.1!K26:N26,"③")+COUNTIF(エントリーシート団体用No.1!K26:N26,"④")+COUNTIF(エントリーシート団体用No.1!K26:N26,"⑤")+COUNTIF(エントリーシート団体用No.1!K26:N26,"⑥")+COUNTIF(エントリーシート団体用No.1!K26:N26,"⑦")+COUNTIF(エントリーシート団体用No.1!K26:N26,"⑧")+COUNTIF(エントリーシート団体用No.1!K26:N26,"⑨")+COUNTIF(エントリーシート団体用No.1!K26:N26,"⑩")</f>
        <v>0</v>
      </c>
      <c r="I17" s="130" t="str">
        <f t="shared" si="1"/>
        <v/>
      </c>
      <c r="J17" s="130" t="str">
        <f t="shared" si="2"/>
        <v/>
      </c>
      <c r="K17" s="130" t="str">
        <f t="shared" si="3"/>
        <v/>
      </c>
      <c r="L17" s="141">
        <f>COUNTIF(エントリーシート団体用No.1!O26,"①")+COUNTIF(エントリーシート団体用No.1!O26,"②")+COUNTIF(エントリーシート団体用No.1!O26,"③")+COUNTIF(エントリーシート団体用No.1!O26,"④")+COUNTIF(エントリーシート団体用No.1!O26,"⑤")+COUNTIF(エントリーシート団体用No.1!O26,"⑥")+COUNTIF(エントリーシート団体用No.1!O26,"⑦")+COUNTIF(エントリーシート団体用No.1!O26,"⑧")+COUNTIF(エントリーシート団体用No.1!O26,"⑨")+COUNTIF(エントリーシート団体用No.1!O26,"⑩")</f>
        <v>0</v>
      </c>
      <c r="M17" s="130" t="str">
        <f t="shared" si="4"/>
        <v/>
      </c>
    </row>
    <row r="18" spans="1:13" x14ac:dyDescent="0.15">
      <c r="A18" s="129"/>
      <c r="B18" s="130">
        <v>17</v>
      </c>
      <c r="C18" s="130" t="str">
        <f>IF(エントリーシート団体用No.1!C27="","",エントリーシート団体用No.1!C27)</f>
        <v/>
      </c>
      <c r="D18" s="130" t="str">
        <f>IF(エントリーシート団体用No.1!F27="","",VLOOKUP(エントリーシート団体用No.1!F27,エントリーシート団体用No.1!$R$10:$U$26,4,FALSE))</f>
        <v/>
      </c>
      <c r="E18" s="130" t="str">
        <f>IF(エントリーシート団体用No.1!G27="","",COUNTA(エントリーシート団体用No.1!G27))</f>
        <v/>
      </c>
      <c r="F18" s="130" t="str">
        <f>IF(エントリーシート団体用No.1!I27="","",COUNTA(エントリーシート団体用No.1!I27))</f>
        <v/>
      </c>
      <c r="G18" s="130" t="str">
        <f t="shared" si="5"/>
        <v/>
      </c>
      <c r="H18" s="130">
        <f>COUNTIF(エントリーシート団体用No.1!K27:N27,"①")+COUNTIF(エントリーシート団体用No.1!K27:N27,"②")+COUNTIF(エントリーシート団体用No.1!K27:N27,"③")+COUNTIF(エントリーシート団体用No.1!K27:N27,"④")+COUNTIF(エントリーシート団体用No.1!K27:N27,"⑤")+COUNTIF(エントリーシート団体用No.1!K27:N27,"⑥")+COUNTIF(エントリーシート団体用No.1!K27:N27,"⑦")+COUNTIF(エントリーシート団体用No.1!K27:N27,"⑧")+COUNTIF(エントリーシート団体用No.1!K27:N27,"⑨")+COUNTIF(エントリーシート団体用No.1!K27:N27,"⑩")</f>
        <v>0</v>
      </c>
      <c r="I18" s="130" t="str">
        <f t="shared" si="1"/>
        <v/>
      </c>
      <c r="J18" s="130" t="str">
        <f t="shared" si="2"/>
        <v/>
      </c>
      <c r="K18" s="130" t="str">
        <f t="shared" si="3"/>
        <v/>
      </c>
      <c r="L18" s="141">
        <f>COUNTIF(エントリーシート団体用No.1!O27,"①")+COUNTIF(エントリーシート団体用No.1!O27,"②")+COUNTIF(エントリーシート団体用No.1!O27,"③")+COUNTIF(エントリーシート団体用No.1!O27,"④")+COUNTIF(エントリーシート団体用No.1!O27,"⑤")+COUNTIF(エントリーシート団体用No.1!O27,"⑥")+COUNTIF(エントリーシート団体用No.1!O27,"⑦")+COUNTIF(エントリーシート団体用No.1!O27,"⑧")+COUNTIF(エントリーシート団体用No.1!O27,"⑨")+COUNTIF(エントリーシート団体用No.1!O27,"⑩")</f>
        <v>0</v>
      </c>
      <c r="M18" s="130" t="str">
        <f t="shared" si="4"/>
        <v/>
      </c>
    </row>
    <row r="19" spans="1:13" x14ac:dyDescent="0.15">
      <c r="A19" s="129"/>
      <c r="B19" s="130">
        <v>18</v>
      </c>
      <c r="C19" s="130" t="str">
        <f>IF(エントリーシート団体用No.1!C28="","",エントリーシート団体用No.1!C28)</f>
        <v/>
      </c>
      <c r="D19" s="130" t="str">
        <f>IF(エントリーシート団体用No.1!F28="","",VLOOKUP(エントリーシート団体用No.1!F28,エントリーシート団体用No.1!$R$10:$U$26,4,FALSE))</f>
        <v/>
      </c>
      <c r="E19" s="130" t="str">
        <f>IF(エントリーシート団体用No.1!G28="","",COUNTA(エントリーシート団体用No.1!G28))</f>
        <v/>
      </c>
      <c r="F19" s="130" t="str">
        <f>IF(エントリーシート団体用No.1!I28="","",COUNTA(エントリーシート団体用No.1!I28))</f>
        <v/>
      </c>
      <c r="G19" s="130" t="str">
        <f t="shared" si="5"/>
        <v/>
      </c>
      <c r="H19" s="130">
        <f>COUNTIF(エントリーシート団体用No.1!K28:N28,"①")+COUNTIF(エントリーシート団体用No.1!K28:N28,"②")+COUNTIF(エントリーシート団体用No.1!K28:N28,"③")+COUNTIF(エントリーシート団体用No.1!K28:N28,"④")+COUNTIF(エントリーシート団体用No.1!K28:N28,"⑤")+COUNTIF(エントリーシート団体用No.1!K28:N28,"⑥")+COUNTIF(エントリーシート団体用No.1!K28:N28,"⑦")+COUNTIF(エントリーシート団体用No.1!K28:N28,"⑧")+COUNTIF(エントリーシート団体用No.1!K28:N28,"⑨")+COUNTIF(エントリーシート団体用No.1!K28:N28,"⑩")</f>
        <v>0</v>
      </c>
      <c r="I19" s="130" t="str">
        <f t="shared" si="1"/>
        <v/>
      </c>
      <c r="J19" s="130" t="str">
        <f t="shared" si="2"/>
        <v/>
      </c>
      <c r="K19" s="130" t="str">
        <f t="shared" si="3"/>
        <v/>
      </c>
      <c r="L19" s="141">
        <f>COUNTIF(エントリーシート団体用No.1!O28,"①")+COUNTIF(エントリーシート団体用No.1!O28,"②")+COUNTIF(エントリーシート団体用No.1!O28,"③")+COUNTIF(エントリーシート団体用No.1!O28,"④")+COUNTIF(エントリーシート団体用No.1!O28,"⑤")+COUNTIF(エントリーシート団体用No.1!O28,"⑥")+COUNTIF(エントリーシート団体用No.1!O28,"⑦")+COUNTIF(エントリーシート団体用No.1!O28,"⑧")+COUNTIF(エントリーシート団体用No.1!O28,"⑨")+COUNTIF(エントリーシート団体用No.1!O28,"⑩")</f>
        <v>0</v>
      </c>
      <c r="M19" s="130" t="str">
        <f t="shared" si="4"/>
        <v/>
      </c>
    </row>
    <row r="20" spans="1:13" x14ac:dyDescent="0.15">
      <c r="A20" s="129"/>
      <c r="B20" s="130">
        <v>19</v>
      </c>
      <c r="C20" s="130" t="str">
        <f>IF(エントリーシート団体用No.1!C29="","",エントリーシート団体用No.1!C29)</f>
        <v/>
      </c>
      <c r="D20" s="130" t="str">
        <f>IF(エントリーシート団体用No.1!F29="","",VLOOKUP(エントリーシート団体用No.1!F29,エントリーシート団体用No.1!$R$10:$U$26,4,FALSE))</f>
        <v/>
      </c>
      <c r="E20" s="130" t="str">
        <f>IF(エントリーシート団体用No.1!G29="","",COUNTA(エントリーシート団体用No.1!G29))</f>
        <v/>
      </c>
      <c r="F20" s="130" t="str">
        <f>IF(エントリーシート団体用No.1!I29="","",COUNTA(エントリーシート団体用No.1!I29))</f>
        <v/>
      </c>
      <c r="G20" s="130" t="str">
        <f t="shared" si="5"/>
        <v/>
      </c>
      <c r="H20" s="130">
        <f>COUNTIF(エントリーシート団体用No.1!K29:N29,"①")+COUNTIF(エントリーシート団体用No.1!K29:N29,"②")+COUNTIF(エントリーシート団体用No.1!K29:N29,"③")+COUNTIF(エントリーシート団体用No.1!K29:N29,"④")+COUNTIF(エントリーシート団体用No.1!K29:N29,"⑤")+COUNTIF(エントリーシート団体用No.1!K29:N29,"⑥")+COUNTIF(エントリーシート団体用No.1!K29:N29,"⑦")+COUNTIF(エントリーシート団体用No.1!K29:N29,"⑧")+COUNTIF(エントリーシート団体用No.1!K29:N29,"⑨")+COUNTIF(エントリーシート団体用No.1!K29:N29,"⑩")</f>
        <v>0</v>
      </c>
      <c r="I20" s="130" t="str">
        <f t="shared" si="1"/>
        <v/>
      </c>
      <c r="J20" s="130" t="str">
        <f t="shared" si="2"/>
        <v/>
      </c>
      <c r="K20" s="130" t="str">
        <f t="shared" si="3"/>
        <v/>
      </c>
      <c r="L20" s="141">
        <f>COUNTIF(エントリーシート団体用No.1!O29,"①")+COUNTIF(エントリーシート団体用No.1!O29,"②")+COUNTIF(エントリーシート団体用No.1!O29,"③")+COUNTIF(エントリーシート団体用No.1!O29,"④")+COUNTIF(エントリーシート団体用No.1!O29,"⑤")+COUNTIF(エントリーシート団体用No.1!O29,"⑥")+COUNTIF(エントリーシート団体用No.1!O29,"⑦")+COUNTIF(エントリーシート団体用No.1!O29,"⑧")+COUNTIF(エントリーシート団体用No.1!O29,"⑨")+COUNTIF(エントリーシート団体用No.1!O29,"⑩")</f>
        <v>0</v>
      </c>
      <c r="M20" s="130" t="str">
        <f t="shared" si="4"/>
        <v/>
      </c>
    </row>
    <row r="21" spans="1:13" x14ac:dyDescent="0.15">
      <c r="A21" s="129"/>
      <c r="B21" s="132">
        <v>20</v>
      </c>
      <c r="C21" s="130" t="str">
        <f>IF(エントリーシート団体用No.1!C30="","",エントリーシート団体用No.1!C30)</f>
        <v/>
      </c>
      <c r="D21" s="130" t="str">
        <f>IF(エントリーシート団体用No.1!F30="","",VLOOKUP(エントリーシート団体用No.1!F30,エントリーシート団体用No.1!$R$10:$U$26,4,FALSE))</f>
        <v/>
      </c>
      <c r="E21" s="130" t="str">
        <f>IF(エントリーシート団体用No.1!G30="","",COUNTA(エントリーシート団体用No.1!G30))</f>
        <v/>
      </c>
      <c r="F21" s="130" t="str">
        <f>IF(エントリーシート団体用No.1!I30="","",COUNTA(エントリーシート団体用No.1!I30))</f>
        <v/>
      </c>
      <c r="G21" s="130" t="str">
        <f t="shared" si="5"/>
        <v/>
      </c>
      <c r="H21" s="130">
        <f>COUNTIF(エントリーシート団体用No.1!K30:N30,"①")+COUNTIF(エントリーシート団体用No.1!K30:N30,"②")+COUNTIF(エントリーシート団体用No.1!K30:N30,"③")+COUNTIF(エントリーシート団体用No.1!K30:N30,"④")+COUNTIF(エントリーシート団体用No.1!K30:N30,"⑤")+COUNTIF(エントリーシート団体用No.1!K30:N30,"⑥")+COUNTIF(エントリーシート団体用No.1!K30:N30,"⑦")+COUNTIF(エントリーシート団体用No.1!K30:N30,"⑧")+COUNTIF(エントリーシート団体用No.1!K30:N30,"⑨")+COUNTIF(エントリーシート団体用No.1!K30:N30,"⑩")</f>
        <v>0</v>
      </c>
      <c r="I21" s="130" t="str">
        <f t="shared" si="1"/>
        <v/>
      </c>
      <c r="J21" s="130" t="str">
        <f t="shared" si="2"/>
        <v/>
      </c>
      <c r="K21" s="130" t="str">
        <f t="shared" si="3"/>
        <v/>
      </c>
      <c r="L21" s="141">
        <f>COUNTIF(エントリーシート団体用No.1!O30,"①")+COUNTIF(エントリーシート団体用No.1!O30,"②")+COUNTIF(エントリーシート団体用No.1!O30,"③")+COUNTIF(エントリーシート団体用No.1!O30,"④")+COUNTIF(エントリーシート団体用No.1!O30,"⑤")+COUNTIF(エントリーシート団体用No.1!O30,"⑥")+COUNTIF(エントリーシート団体用No.1!O30,"⑦")+COUNTIF(エントリーシート団体用No.1!O30,"⑧")+COUNTIF(エントリーシート団体用No.1!O30,"⑨")+COUNTIF(エントリーシート団体用No.1!O30,"⑩")</f>
        <v>0</v>
      </c>
      <c r="M21" s="130" t="str">
        <f t="shared" si="4"/>
        <v/>
      </c>
    </row>
    <row r="22" spans="1:13" x14ac:dyDescent="0.15">
      <c r="A22" s="142">
        <v>2</v>
      </c>
      <c r="B22" s="130">
        <v>21</v>
      </c>
      <c r="C22" s="133" t="str">
        <f>IF(エントリーシート団体用No.2!C11="","",エントリーシート団体用No.2!C11)</f>
        <v/>
      </c>
      <c r="D22" s="130" t="str">
        <f>IF(エントリーシート団体用No.2!F11="","",VLOOKUP(エントリーシート団体用No.2!F11,エントリーシート団体用No.2!$R$10:$U$26,4,FALSE))</f>
        <v/>
      </c>
      <c r="E22" s="130" t="str">
        <f>IF(エントリーシート団体用No.2!G11="","",COUNTA(エントリーシート団体用No.2!G11))</f>
        <v/>
      </c>
      <c r="F22" s="130" t="str">
        <f>IF(エントリーシート団体用No.2!I11="","",COUNTA(エントリーシート団体用No.2!I11))</f>
        <v/>
      </c>
      <c r="G22" s="130" t="str">
        <f t="shared" si="5"/>
        <v/>
      </c>
      <c r="H22" s="130">
        <f>COUNTIF(エントリーシート団体用No.2!K11:N11,"①")+COUNTIF(エントリーシート団体用No.2!K11:N11,"②")+COUNTIF(エントリーシート団体用No.2!K11:N11,"③")+COUNTIF(エントリーシート団体用No.2!K11:N11,"④")+COUNTIF(エントリーシート団体用No.2!K11:N11,"⑤")+COUNTIF(エントリーシート団体用No.2!K11:N11,"⑥")+COUNTIF(エントリーシート団体用No.2!K11:N11,"⑦")+COUNTIF(エントリーシート団体用No.2!K11:N11,"⑧")+COUNTIF(エントリーシート団体用No.2!K11:N11,"⑨")+COUNTIF(エントリーシート団体用No.2!K11:N11,"⑩")</f>
        <v>0</v>
      </c>
      <c r="I22" s="130" t="str">
        <f>IF(H22=0,"",H22)</f>
        <v/>
      </c>
      <c r="J22" s="130" t="str">
        <f t="shared" si="2"/>
        <v/>
      </c>
      <c r="K22" s="130" t="str">
        <f>IF(I22="","",H22*J22)</f>
        <v/>
      </c>
      <c r="L22" s="141">
        <f>COUNTIF(エントリーシート団体用No.2!O11,"①")+COUNTIF(エントリーシート団体用No.2!O11,"②")+COUNTIF(エントリーシート団体用No.2!O11,"③")+COUNTIF(エントリーシート団体用No.2!O11,"④")+COUNTIF(エントリーシート団体用No.2!O11,"⑤")+COUNTIF(エントリーシート団体用No.2!O11,"⑥")+COUNTIF(エントリーシート団体用No.2!O11,"⑦")+COUNTIF(エントリーシート団体用No.2!O11,"⑧")+COUNTIF(エントリーシート団体用No.2!O11,"⑨")+COUNTIF(エントリーシート団体用No.2!O11,"⑩")</f>
        <v>0</v>
      </c>
      <c r="M22" s="130" t="str">
        <f>IF(L22=0,"",L22)</f>
        <v/>
      </c>
    </row>
    <row r="23" spans="1:13" x14ac:dyDescent="0.15">
      <c r="A23" s="143"/>
      <c r="B23" s="130">
        <v>22</v>
      </c>
      <c r="C23" s="133" t="str">
        <f>IF(エントリーシート団体用No.2!C12="","",エントリーシート団体用No.2!C12)</f>
        <v/>
      </c>
      <c r="D23" s="130" t="str">
        <f>IF(エントリーシート団体用No.2!F12="","",VLOOKUP(エントリーシート団体用No.2!F12,エントリーシート団体用No.2!$R$10:$U$26,4,FALSE))</f>
        <v/>
      </c>
      <c r="E23" s="130" t="str">
        <f>IF(エントリーシート団体用No.2!G12="","",COUNTA(エントリーシート団体用No.2!G12))</f>
        <v/>
      </c>
      <c r="F23" s="130" t="str">
        <f>IF(エントリーシート団体用No.2!I12="","",COUNTA(エントリーシート団体用No.2!I12))</f>
        <v/>
      </c>
      <c r="G23" s="130" t="str">
        <f t="shared" si="5"/>
        <v/>
      </c>
      <c r="H23" s="130">
        <f>COUNTIF(エントリーシート団体用No.2!K12:N12,"①")+COUNTIF(エントリーシート団体用No.2!K12:N12,"②")+COUNTIF(エントリーシート団体用No.2!K12:N12,"③")+COUNTIF(エントリーシート団体用No.2!K12:N12,"④")+COUNTIF(エントリーシート団体用No.2!K12:N12,"⑤")+COUNTIF(エントリーシート団体用No.2!K12:N12,"⑥")+COUNTIF(エントリーシート団体用No.2!K12:N12,"⑦")+COUNTIF(エントリーシート団体用No.2!K12:N12,"⑧")+COUNTIF(エントリーシート団体用No.2!K12:N12,"⑨")+COUNTIF(エントリーシート団体用No.2!K12:N12,"⑩")</f>
        <v>0</v>
      </c>
      <c r="I23" s="130" t="str">
        <f t="shared" ref="I23:I41" si="6">IF(H23=0,"",H23)</f>
        <v/>
      </c>
      <c r="J23" s="130" t="str">
        <f t="shared" si="2"/>
        <v/>
      </c>
      <c r="K23" s="130" t="str">
        <f t="shared" ref="K23:K41" si="7">IF(I23="","",H23*J23)</f>
        <v/>
      </c>
      <c r="L23" s="141">
        <f>COUNTIF(エントリーシート団体用No.2!O12,"①")+COUNTIF(エントリーシート団体用No.2!O12,"②")+COUNTIF(エントリーシート団体用No.2!O12,"③")+COUNTIF(エントリーシート団体用No.2!O12,"④")+COUNTIF(エントリーシート団体用No.2!O12,"⑤")+COUNTIF(エントリーシート団体用No.2!O12,"⑥")+COUNTIF(エントリーシート団体用No.2!O12,"⑦")+COUNTIF(エントリーシート団体用No.2!O12,"⑧")+COUNTIF(エントリーシート団体用No.2!O12,"⑨")+COUNTIF(エントリーシート団体用No.2!O12,"⑩")</f>
        <v>0</v>
      </c>
      <c r="M23" s="130" t="str">
        <f t="shared" ref="M23:M41" si="8">IF(L23=0,"",L23)</f>
        <v/>
      </c>
    </row>
    <row r="24" spans="1:13" x14ac:dyDescent="0.15">
      <c r="A24" s="143"/>
      <c r="B24" s="130">
        <v>23</v>
      </c>
      <c r="C24" s="133" t="str">
        <f>IF(エントリーシート団体用No.2!C13="","",エントリーシート団体用No.2!C13)</f>
        <v/>
      </c>
      <c r="D24" s="130" t="str">
        <f>IF(エントリーシート団体用No.2!F13="","",VLOOKUP(エントリーシート団体用No.2!F13,エントリーシート団体用No.2!$R$10:$U$26,4,FALSE))</f>
        <v/>
      </c>
      <c r="E24" s="130" t="str">
        <f>IF(エントリーシート団体用No.2!G13="","",COUNTA(エントリーシート団体用No.2!G13))</f>
        <v/>
      </c>
      <c r="F24" s="130" t="str">
        <f>IF(エントリーシート団体用No.2!I13="","",COUNTA(エントリーシート団体用No.2!I13))</f>
        <v/>
      </c>
      <c r="G24" s="130" t="str">
        <f t="shared" si="5"/>
        <v/>
      </c>
      <c r="H24" s="130">
        <f>COUNTIF(エントリーシート団体用No.2!K13:N13,"①")+COUNTIF(エントリーシート団体用No.2!K13:N13,"②")+COUNTIF(エントリーシート団体用No.2!K13:N13,"③")+COUNTIF(エントリーシート団体用No.2!K13:N13,"④")+COUNTIF(エントリーシート団体用No.2!K13:N13,"⑤")+COUNTIF(エントリーシート団体用No.2!K13:N13,"⑥")+COUNTIF(エントリーシート団体用No.2!K13:N13,"⑦")+COUNTIF(エントリーシート団体用No.2!K13:N13,"⑧")+COUNTIF(エントリーシート団体用No.2!K13:N13,"⑨")+COUNTIF(エントリーシート団体用No.2!K13:N13,"⑩")</f>
        <v>0</v>
      </c>
      <c r="I24" s="130" t="str">
        <f t="shared" si="6"/>
        <v/>
      </c>
      <c r="J24" s="130" t="str">
        <f t="shared" si="2"/>
        <v/>
      </c>
      <c r="K24" s="130" t="str">
        <f t="shared" si="7"/>
        <v/>
      </c>
      <c r="L24" s="141">
        <f>COUNTIF(エントリーシート団体用No.2!O13,"①")+COUNTIF(エントリーシート団体用No.2!O13,"②")+COUNTIF(エントリーシート団体用No.2!O13,"③")+COUNTIF(エントリーシート団体用No.2!O13,"④")+COUNTIF(エントリーシート団体用No.2!O13,"⑤")+COUNTIF(エントリーシート団体用No.2!O13,"⑥")+COUNTIF(エントリーシート団体用No.2!O13,"⑦")+COUNTIF(エントリーシート団体用No.2!O13,"⑧")+COUNTIF(エントリーシート団体用No.2!O13,"⑨")+COUNTIF(エントリーシート団体用No.2!O13,"⑩")</f>
        <v>0</v>
      </c>
      <c r="M24" s="130" t="str">
        <f t="shared" si="8"/>
        <v/>
      </c>
    </row>
    <row r="25" spans="1:13" x14ac:dyDescent="0.15">
      <c r="A25" s="143"/>
      <c r="B25" s="130">
        <v>24</v>
      </c>
      <c r="C25" s="133" t="str">
        <f>IF(エントリーシート団体用No.2!C14="","",エントリーシート団体用No.2!C14)</f>
        <v/>
      </c>
      <c r="D25" s="130" t="str">
        <f>IF(エントリーシート団体用No.2!F14="","",VLOOKUP(エントリーシート団体用No.2!F14,エントリーシート団体用No.2!$R$10:$U$26,4,FALSE))</f>
        <v/>
      </c>
      <c r="E25" s="130" t="str">
        <f>IF(エントリーシート団体用No.2!G14="","",COUNTA(エントリーシート団体用No.2!G14))</f>
        <v/>
      </c>
      <c r="F25" s="130" t="str">
        <f>IF(エントリーシート団体用No.2!I14="","",COUNTA(エントリーシート団体用No.2!I14))</f>
        <v/>
      </c>
      <c r="G25" s="130" t="str">
        <f t="shared" si="5"/>
        <v/>
      </c>
      <c r="H25" s="130">
        <f>COUNTIF(エントリーシート団体用No.2!K14:N14,"①")+COUNTIF(エントリーシート団体用No.2!K14:N14,"②")+COUNTIF(エントリーシート団体用No.2!K14:N14,"③")+COUNTIF(エントリーシート団体用No.2!K14:N14,"④")+COUNTIF(エントリーシート団体用No.2!K14:N14,"⑤")+COUNTIF(エントリーシート団体用No.2!K14:N14,"⑥")+COUNTIF(エントリーシート団体用No.2!K14:N14,"⑦")+COUNTIF(エントリーシート団体用No.2!K14:N14,"⑧")+COUNTIF(エントリーシート団体用No.2!K14:N14,"⑨")+COUNTIF(エントリーシート団体用No.2!K14:N14,"⑩")</f>
        <v>0</v>
      </c>
      <c r="I25" s="130" t="str">
        <f t="shared" si="6"/>
        <v/>
      </c>
      <c r="J25" s="130" t="str">
        <f t="shared" si="2"/>
        <v/>
      </c>
      <c r="K25" s="130" t="str">
        <f t="shared" si="7"/>
        <v/>
      </c>
      <c r="L25" s="141">
        <f>COUNTIF(エントリーシート団体用No.2!O14,"①")+COUNTIF(エントリーシート団体用No.2!O14,"②")+COUNTIF(エントリーシート団体用No.2!O14,"③")+COUNTIF(エントリーシート団体用No.2!O14,"④")+COUNTIF(エントリーシート団体用No.2!O14,"⑤")+COUNTIF(エントリーシート団体用No.2!O14,"⑥")+COUNTIF(エントリーシート団体用No.2!O14,"⑦")+COUNTIF(エントリーシート団体用No.2!O14,"⑧")+COUNTIF(エントリーシート団体用No.2!O14,"⑨")+COUNTIF(エントリーシート団体用No.2!O14,"⑩")</f>
        <v>0</v>
      </c>
      <c r="M25" s="130" t="str">
        <f t="shared" si="8"/>
        <v/>
      </c>
    </row>
    <row r="26" spans="1:13" x14ac:dyDescent="0.15">
      <c r="A26" s="143"/>
      <c r="B26" s="130">
        <v>25</v>
      </c>
      <c r="C26" s="133" t="str">
        <f>IF(エントリーシート団体用No.2!C15="","",エントリーシート団体用No.2!C15)</f>
        <v/>
      </c>
      <c r="D26" s="130" t="str">
        <f>IF(エントリーシート団体用No.2!F15="","",VLOOKUP(エントリーシート団体用No.2!F15,エントリーシート団体用No.2!$R$10:$U$26,4,FALSE))</f>
        <v/>
      </c>
      <c r="E26" s="130" t="str">
        <f>IF(エントリーシート団体用No.2!G15="","",COUNTA(エントリーシート団体用No.2!G15))</f>
        <v/>
      </c>
      <c r="F26" s="130" t="str">
        <f>IF(エントリーシート団体用No.2!I15="","",COUNTA(エントリーシート団体用No.2!I15))</f>
        <v/>
      </c>
      <c r="G26" s="130" t="str">
        <f t="shared" si="5"/>
        <v/>
      </c>
      <c r="H26" s="130">
        <f>COUNTIF(エントリーシート団体用No.2!K15:N15,"①")+COUNTIF(エントリーシート団体用No.2!K15:N15,"②")+COUNTIF(エントリーシート団体用No.2!K15:N15,"③")+COUNTIF(エントリーシート団体用No.2!K15:N15,"④")+COUNTIF(エントリーシート団体用No.2!K15:N15,"⑤")+COUNTIF(エントリーシート団体用No.2!K15:N15,"⑥")+COUNTIF(エントリーシート団体用No.2!K15:N15,"⑦")+COUNTIF(エントリーシート団体用No.2!K15:N15,"⑧")+COUNTIF(エントリーシート団体用No.2!K15:N15,"⑨")+COUNTIF(エントリーシート団体用No.2!K15:N15,"⑩")</f>
        <v>0</v>
      </c>
      <c r="I26" s="130" t="str">
        <f t="shared" si="6"/>
        <v/>
      </c>
      <c r="J26" s="130" t="str">
        <f t="shared" si="2"/>
        <v/>
      </c>
      <c r="K26" s="130" t="str">
        <f t="shared" si="7"/>
        <v/>
      </c>
      <c r="L26" s="141">
        <f>COUNTIF(エントリーシート団体用No.2!O15,"①")+COUNTIF(エントリーシート団体用No.2!O15,"②")+COUNTIF(エントリーシート団体用No.2!O15,"③")+COUNTIF(エントリーシート団体用No.2!O15,"④")+COUNTIF(エントリーシート団体用No.2!O15,"⑤")+COUNTIF(エントリーシート団体用No.2!O15,"⑥")+COUNTIF(エントリーシート団体用No.2!O15,"⑦")+COUNTIF(エントリーシート団体用No.2!O15,"⑧")+COUNTIF(エントリーシート団体用No.2!O15,"⑨")+COUNTIF(エントリーシート団体用No.2!O15,"⑩")</f>
        <v>0</v>
      </c>
      <c r="M26" s="130" t="str">
        <f t="shared" si="8"/>
        <v/>
      </c>
    </row>
    <row r="27" spans="1:13" x14ac:dyDescent="0.15">
      <c r="A27" s="143"/>
      <c r="B27" s="130">
        <v>26</v>
      </c>
      <c r="C27" s="133" t="str">
        <f>IF(エントリーシート団体用No.2!C16="","",エントリーシート団体用No.2!C16)</f>
        <v/>
      </c>
      <c r="D27" s="130" t="str">
        <f>IF(エントリーシート団体用No.2!F16="","",VLOOKUP(エントリーシート団体用No.2!F16,エントリーシート団体用No.2!$R$10:$U$26,4,FALSE))</f>
        <v/>
      </c>
      <c r="E27" s="130" t="str">
        <f>IF(エントリーシート団体用No.2!G16="","",COUNTA(エントリーシート団体用No.2!G16))</f>
        <v/>
      </c>
      <c r="F27" s="130" t="str">
        <f>IF(エントリーシート団体用No.2!I16="","",COUNTA(エントリーシート団体用No.2!I16))</f>
        <v/>
      </c>
      <c r="G27" s="130" t="str">
        <f t="shared" si="5"/>
        <v/>
      </c>
      <c r="H27" s="130">
        <f>COUNTIF(エントリーシート団体用No.2!K16:N16,"①")+COUNTIF(エントリーシート団体用No.2!K16:N16,"②")+COUNTIF(エントリーシート団体用No.2!K16:N16,"③")+COUNTIF(エントリーシート団体用No.2!K16:N16,"④")+COUNTIF(エントリーシート団体用No.2!K16:N16,"⑤")+COUNTIF(エントリーシート団体用No.2!K16:N16,"⑥")+COUNTIF(エントリーシート団体用No.2!K16:N16,"⑦")+COUNTIF(エントリーシート団体用No.2!K16:N16,"⑧")+COUNTIF(エントリーシート団体用No.2!K16:N16,"⑨")+COUNTIF(エントリーシート団体用No.2!K16:N16,"⑩")</f>
        <v>0</v>
      </c>
      <c r="I27" s="130" t="str">
        <f t="shared" si="6"/>
        <v/>
      </c>
      <c r="J27" s="130" t="str">
        <f t="shared" si="2"/>
        <v/>
      </c>
      <c r="K27" s="130" t="str">
        <f t="shared" si="7"/>
        <v/>
      </c>
      <c r="L27" s="141">
        <f>COUNTIF(エントリーシート団体用No.2!O16,"①")+COUNTIF(エントリーシート団体用No.2!O16,"②")+COUNTIF(エントリーシート団体用No.2!O16,"③")+COUNTIF(エントリーシート団体用No.2!O16,"④")+COUNTIF(エントリーシート団体用No.2!O16,"⑤")+COUNTIF(エントリーシート団体用No.2!O16,"⑥")+COUNTIF(エントリーシート団体用No.2!O16,"⑦")+COUNTIF(エントリーシート団体用No.2!O16,"⑧")+COUNTIF(エントリーシート団体用No.2!O16,"⑨")+COUNTIF(エントリーシート団体用No.2!O16,"⑩")</f>
        <v>0</v>
      </c>
      <c r="M27" s="130" t="str">
        <f t="shared" si="8"/>
        <v/>
      </c>
    </row>
    <row r="28" spans="1:13" x14ac:dyDescent="0.15">
      <c r="A28" s="143"/>
      <c r="B28" s="130">
        <v>27</v>
      </c>
      <c r="C28" s="133" t="str">
        <f>IF(エントリーシート団体用No.2!C17="","",エントリーシート団体用No.2!C17)</f>
        <v/>
      </c>
      <c r="D28" s="130" t="str">
        <f>IF(エントリーシート団体用No.2!F17="","",VLOOKUP(エントリーシート団体用No.2!F17,エントリーシート団体用No.2!$R$10:$U$26,4,FALSE))</f>
        <v/>
      </c>
      <c r="E28" s="130" t="str">
        <f>IF(エントリーシート団体用No.2!G17="","",COUNTA(エントリーシート団体用No.2!G17))</f>
        <v/>
      </c>
      <c r="F28" s="130" t="str">
        <f>IF(エントリーシート団体用No.2!I17="","",COUNTA(エントリーシート団体用No.2!I17))</f>
        <v/>
      </c>
      <c r="G28" s="130" t="str">
        <f t="shared" si="5"/>
        <v/>
      </c>
      <c r="H28" s="130">
        <f>COUNTIF(エントリーシート団体用No.2!K17:N17,"①")+COUNTIF(エントリーシート団体用No.2!K17:N17,"②")+COUNTIF(エントリーシート団体用No.2!K17:N17,"③")+COUNTIF(エントリーシート団体用No.2!K17:N17,"④")+COUNTIF(エントリーシート団体用No.2!K17:N17,"⑤")+COUNTIF(エントリーシート団体用No.2!K17:N17,"⑥")+COUNTIF(エントリーシート団体用No.2!K17:N17,"⑦")+COUNTIF(エントリーシート団体用No.2!K17:N17,"⑧")+COUNTIF(エントリーシート団体用No.2!K17:N17,"⑨")+COUNTIF(エントリーシート団体用No.2!K17:N17,"⑩")</f>
        <v>0</v>
      </c>
      <c r="I28" s="130" t="str">
        <f t="shared" si="6"/>
        <v/>
      </c>
      <c r="J28" s="130" t="str">
        <f t="shared" si="2"/>
        <v/>
      </c>
      <c r="K28" s="130" t="str">
        <f t="shared" si="7"/>
        <v/>
      </c>
      <c r="L28" s="141">
        <f>COUNTIF(エントリーシート団体用No.2!O17,"①")+COUNTIF(エントリーシート団体用No.2!O17,"②")+COUNTIF(エントリーシート団体用No.2!O17,"③")+COUNTIF(エントリーシート団体用No.2!O17,"④")+COUNTIF(エントリーシート団体用No.2!O17,"⑤")+COUNTIF(エントリーシート団体用No.2!O17,"⑥")+COUNTIF(エントリーシート団体用No.2!O17,"⑦")+COUNTIF(エントリーシート団体用No.2!O17,"⑧")+COUNTIF(エントリーシート団体用No.2!O17,"⑨")+COUNTIF(エントリーシート団体用No.2!O17,"⑩")</f>
        <v>0</v>
      </c>
      <c r="M28" s="130" t="str">
        <f t="shared" si="8"/>
        <v/>
      </c>
    </row>
    <row r="29" spans="1:13" x14ac:dyDescent="0.15">
      <c r="A29" s="143"/>
      <c r="B29" s="130">
        <v>28</v>
      </c>
      <c r="C29" s="133" t="str">
        <f>IF(エントリーシート団体用No.2!C18="","",エントリーシート団体用No.2!C18)</f>
        <v/>
      </c>
      <c r="D29" s="130" t="str">
        <f>IF(エントリーシート団体用No.2!F18="","",VLOOKUP(エントリーシート団体用No.2!F18,エントリーシート団体用No.2!$R$10:$U$26,4,FALSE))</f>
        <v/>
      </c>
      <c r="E29" s="130" t="str">
        <f>IF(エントリーシート団体用No.2!G18="","",COUNTA(エントリーシート団体用No.2!G18))</f>
        <v/>
      </c>
      <c r="F29" s="130" t="str">
        <f>IF(エントリーシート団体用No.2!I18="","",COUNTA(エントリーシート団体用No.2!I18))</f>
        <v/>
      </c>
      <c r="G29" s="130" t="str">
        <f t="shared" si="5"/>
        <v/>
      </c>
      <c r="H29" s="130">
        <f>COUNTIF(エントリーシート団体用No.2!K18:N18,"①")+COUNTIF(エントリーシート団体用No.2!K18:N18,"②")+COUNTIF(エントリーシート団体用No.2!K18:N18,"③")+COUNTIF(エントリーシート団体用No.2!K18:N18,"④")+COUNTIF(エントリーシート団体用No.2!K18:N18,"⑤")+COUNTIF(エントリーシート団体用No.2!K18:N18,"⑥")+COUNTIF(エントリーシート団体用No.2!K18:N18,"⑦")+COUNTIF(エントリーシート団体用No.2!K18:N18,"⑧")+COUNTIF(エントリーシート団体用No.2!K18:N18,"⑨")+COUNTIF(エントリーシート団体用No.2!K18:N18,"⑩")</f>
        <v>0</v>
      </c>
      <c r="I29" s="130" t="str">
        <f t="shared" si="6"/>
        <v/>
      </c>
      <c r="J29" s="130" t="str">
        <f t="shared" si="2"/>
        <v/>
      </c>
      <c r="K29" s="130" t="str">
        <f t="shared" si="7"/>
        <v/>
      </c>
      <c r="L29" s="141">
        <f>COUNTIF(エントリーシート団体用No.2!O18,"①")+COUNTIF(エントリーシート団体用No.2!O18,"②")+COUNTIF(エントリーシート団体用No.2!O18,"③")+COUNTIF(エントリーシート団体用No.2!O18,"④")+COUNTIF(エントリーシート団体用No.2!O18,"⑤")+COUNTIF(エントリーシート団体用No.2!O18,"⑥")+COUNTIF(エントリーシート団体用No.2!O18,"⑦")+COUNTIF(エントリーシート団体用No.2!O18,"⑧")+COUNTIF(エントリーシート団体用No.2!O18,"⑨")+COUNTIF(エントリーシート団体用No.2!O18,"⑩")</f>
        <v>0</v>
      </c>
      <c r="M29" s="130" t="str">
        <f t="shared" si="8"/>
        <v/>
      </c>
    </row>
    <row r="30" spans="1:13" x14ac:dyDescent="0.15">
      <c r="A30" s="143"/>
      <c r="B30" s="130">
        <v>29</v>
      </c>
      <c r="C30" s="133" t="str">
        <f>IF(エントリーシート団体用No.2!C19="","",エントリーシート団体用No.2!C19)</f>
        <v/>
      </c>
      <c r="D30" s="130" t="str">
        <f>IF(エントリーシート団体用No.2!F19="","",VLOOKUP(エントリーシート団体用No.2!F19,エントリーシート団体用No.2!$R$10:$U$26,4,FALSE))</f>
        <v/>
      </c>
      <c r="E30" s="130" t="str">
        <f>IF(エントリーシート団体用No.2!G19="","",COUNTA(エントリーシート団体用No.2!G19))</f>
        <v/>
      </c>
      <c r="F30" s="130" t="str">
        <f>IF(エントリーシート団体用No.2!I19="","",COUNTA(エントリーシート団体用No.2!I19))</f>
        <v/>
      </c>
      <c r="G30" s="130" t="str">
        <f t="shared" si="5"/>
        <v/>
      </c>
      <c r="H30" s="130">
        <f>COUNTIF(エントリーシート団体用No.2!K19:N19,"①")+COUNTIF(エントリーシート団体用No.2!K19:N19,"②")+COUNTIF(エントリーシート団体用No.2!K19:N19,"③")+COUNTIF(エントリーシート団体用No.2!K19:N19,"④")+COUNTIF(エントリーシート団体用No.2!K19:N19,"⑤")+COUNTIF(エントリーシート団体用No.2!K19:N19,"⑥")+COUNTIF(エントリーシート団体用No.2!K19:N19,"⑦")+COUNTIF(エントリーシート団体用No.2!K19:N19,"⑧")+COUNTIF(エントリーシート団体用No.2!K19:N19,"⑨")+COUNTIF(エントリーシート団体用No.2!K19:N19,"⑩")</f>
        <v>0</v>
      </c>
      <c r="I30" s="130" t="str">
        <f t="shared" si="6"/>
        <v/>
      </c>
      <c r="J30" s="130" t="str">
        <f t="shared" si="2"/>
        <v/>
      </c>
      <c r="K30" s="130" t="str">
        <f t="shared" si="7"/>
        <v/>
      </c>
      <c r="L30" s="141">
        <f>COUNTIF(エントリーシート団体用No.2!O19,"①")+COUNTIF(エントリーシート団体用No.2!O19,"②")+COUNTIF(エントリーシート団体用No.2!O19,"③")+COUNTIF(エントリーシート団体用No.2!O19,"④")+COUNTIF(エントリーシート団体用No.2!O19,"⑤")+COUNTIF(エントリーシート団体用No.2!O19,"⑥")+COUNTIF(エントリーシート団体用No.2!O19,"⑦")+COUNTIF(エントリーシート団体用No.2!O19,"⑧")+COUNTIF(エントリーシート団体用No.2!O19,"⑨")+COUNTIF(エントリーシート団体用No.2!O19,"⑩")</f>
        <v>0</v>
      </c>
      <c r="M30" s="130" t="str">
        <f t="shared" si="8"/>
        <v/>
      </c>
    </row>
    <row r="31" spans="1:13" x14ac:dyDescent="0.15">
      <c r="A31" s="143"/>
      <c r="B31" s="130">
        <v>30</v>
      </c>
      <c r="C31" s="133" t="str">
        <f>IF(エントリーシート団体用No.2!C20="","",エントリーシート団体用No.2!C20)</f>
        <v/>
      </c>
      <c r="D31" s="130" t="str">
        <f>IF(エントリーシート団体用No.2!F20="","",VLOOKUP(エントリーシート団体用No.2!F20,エントリーシート団体用No.2!$R$10:$U$26,4,FALSE))</f>
        <v/>
      </c>
      <c r="E31" s="130" t="str">
        <f>IF(エントリーシート団体用No.2!G20="","",COUNTA(エントリーシート団体用No.2!G20))</f>
        <v/>
      </c>
      <c r="F31" s="130" t="str">
        <f>IF(エントリーシート団体用No.2!I20="","",COUNTA(エントリーシート団体用No.2!I20))</f>
        <v/>
      </c>
      <c r="G31" s="130" t="str">
        <f t="shared" si="5"/>
        <v/>
      </c>
      <c r="H31" s="130">
        <f>COUNTIF(エントリーシート団体用No.2!K20:N20,"①")+COUNTIF(エントリーシート団体用No.2!K20:N20,"②")+COUNTIF(エントリーシート団体用No.2!K20:N20,"③")+COUNTIF(エントリーシート団体用No.2!K20:N20,"④")+COUNTIF(エントリーシート団体用No.2!K20:N20,"⑤")+COUNTIF(エントリーシート団体用No.2!K20:N20,"⑥")+COUNTIF(エントリーシート団体用No.2!K20:N20,"⑦")+COUNTIF(エントリーシート団体用No.2!K20:N20,"⑧")+COUNTIF(エントリーシート団体用No.2!K20:N20,"⑨")+COUNTIF(エントリーシート団体用No.2!K20:N20,"⑩")</f>
        <v>0</v>
      </c>
      <c r="I31" s="130" t="str">
        <f t="shared" si="6"/>
        <v/>
      </c>
      <c r="J31" s="130" t="str">
        <f t="shared" si="2"/>
        <v/>
      </c>
      <c r="K31" s="130" t="str">
        <f t="shared" si="7"/>
        <v/>
      </c>
      <c r="L31" s="141">
        <f>COUNTIF(エントリーシート団体用No.2!O20,"①")+COUNTIF(エントリーシート団体用No.2!O20,"②")+COUNTIF(エントリーシート団体用No.2!O20,"③")+COUNTIF(エントリーシート団体用No.2!O20,"④")+COUNTIF(エントリーシート団体用No.2!O20,"⑤")+COUNTIF(エントリーシート団体用No.2!O20,"⑥")+COUNTIF(エントリーシート団体用No.2!O20,"⑦")+COUNTIF(エントリーシート団体用No.2!O20,"⑧")+COUNTIF(エントリーシート団体用No.2!O20,"⑨")+COUNTIF(エントリーシート団体用No.2!O20,"⑩")</f>
        <v>0</v>
      </c>
      <c r="M31" s="130" t="str">
        <f t="shared" si="8"/>
        <v/>
      </c>
    </row>
    <row r="32" spans="1:13" x14ac:dyDescent="0.15">
      <c r="A32" s="143"/>
      <c r="B32" s="130">
        <v>31</v>
      </c>
      <c r="C32" s="133" t="str">
        <f>IF(エントリーシート団体用No.2!C21="","",エントリーシート団体用No.2!C21)</f>
        <v/>
      </c>
      <c r="D32" s="130" t="str">
        <f>IF(エントリーシート団体用No.2!F21="","",VLOOKUP(エントリーシート団体用No.2!F21,エントリーシート団体用No.2!$R$10:$U$26,4,FALSE))</f>
        <v/>
      </c>
      <c r="E32" s="130" t="str">
        <f>IF(エントリーシート団体用No.2!G21="","",COUNTA(エントリーシート団体用No.2!G21))</f>
        <v/>
      </c>
      <c r="F32" s="130" t="str">
        <f>IF(エントリーシート団体用No.2!I21="","",COUNTA(エントリーシート団体用No.2!I21))</f>
        <v/>
      </c>
      <c r="G32" s="130" t="str">
        <f t="shared" si="5"/>
        <v/>
      </c>
      <c r="H32" s="130">
        <f>COUNTIF(エントリーシート団体用No.2!K21:N21,"①")+COUNTIF(エントリーシート団体用No.2!K21:N21,"②")+COUNTIF(エントリーシート団体用No.2!K21:N21,"③")+COUNTIF(エントリーシート団体用No.2!K21:N21,"④")+COUNTIF(エントリーシート団体用No.2!K21:N21,"⑤")+COUNTIF(エントリーシート団体用No.2!K21:N21,"⑥")+COUNTIF(エントリーシート団体用No.2!K21:N21,"⑦")+COUNTIF(エントリーシート団体用No.2!K21:N21,"⑧")+COUNTIF(エントリーシート団体用No.2!K21:N21,"⑨")+COUNTIF(エントリーシート団体用No.2!K21:N21,"⑩")</f>
        <v>0</v>
      </c>
      <c r="I32" s="130" t="str">
        <f t="shared" si="6"/>
        <v/>
      </c>
      <c r="J32" s="130" t="str">
        <f t="shared" si="2"/>
        <v/>
      </c>
      <c r="K32" s="130" t="str">
        <f t="shared" si="7"/>
        <v/>
      </c>
      <c r="L32" s="141">
        <f>COUNTIF(エントリーシート団体用No.2!O21,"①")+COUNTIF(エントリーシート団体用No.2!O21,"②")+COUNTIF(エントリーシート団体用No.2!O21,"③")+COUNTIF(エントリーシート団体用No.2!O21,"④")+COUNTIF(エントリーシート団体用No.2!O21,"⑤")+COUNTIF(エントリーシート団体用No.2!O21,"⑥")+COUNTIF(エントリーシート団体用No.2!O21,"⑦")+COUNTIF(エントリーシート団体用No.2!O21,"⑧")+COUNTIF(エントリーシート団体用No.2!O21,"⑨")+COUNTIF(エントリーシート団体用No.2!O21,"⑩")</f>
        <v>0</v>
      </c>
      <c r="M32" s="130" t="str">
        <f t="shared" si="8"/>
        <v/>
      </c>
    </row>
    <row r="33" spans="1:13" x14ac:dyDescent="0.15">
      <c r="A33" s="143"/>
      <c r="B33" s="130">
        <v>32</v>
      </c>
      <c r="C33" s="133" t="str">
        <f>IF(エントリーシート団体用No.2!C22="","",エントリーシート団体用No.2!C22)</f>
        <v/>
      </c>
      <c r="D33" s="130" t="str">
        <f>IF(エントリーシート団体用No.2!F22="","",VLOOKUP(エントリーシート団体用No.2!F22,エントリーシート団体用No.2!$R$10:$U$26,4,FALSE))</f>
        <v/>
      </c>
      <c r="E33" s="130" t="str">
        <f>IF(エントリーシート団体用No.2!G22="","",COUNTA(エントリーシート団体用No.2!G22))</f>
        <v/>
      </c>
      <c r="F33" s="130" t="str">
        <f>IF(エントリーシート団体用No.2!I22="","",COUNTA(エントリーシート団体用No.2!I22))</f>
        <v/>
      </c>
      <c r="G33" s="130" t="str">
        <f t="shared" si="5"/>
        <v/>
      </c>
      <c r="H33" s="130">
        <f>COUNTIF(エントリーシート団体用No.2!K22:N22,"①")+COUNTIF(エントリーシート団体用No.2!K22:N22,"②")+COUNTIF(エントリーシート団体用No.2!K22:N22,"③")+COUNTIF(エントリーシート団体用No.2!K22:N22,"④")+COUNTIF(エントリーシート団体用No.2!K22:N22,"⑤")+COUNTIF(エントリーシート団体用No.2!K22:N22,"⑥")+COUNTIF(エントリーシート団体用No.2!K22:N22,"⑦")+COUNTIF(エントリーシート団体用No.2!K22:N22,"⑧")+COUNTIF(エントリーシート団体用No.2!K22:N22,"⑨")+COUNTIF(エントリーシート団体用No.2!K22:N22,"⑩")</f>
        <v>0</v>
      </c>
      <c r="I33" s="130" t="str">
        <f t="shared" si="6"/>
        <v/>
      </c>
      <c r="J33" s="130" t="str">
        <f t="shared" si="2"/>
        <v/>
      </c>
      <c r="K33" s="130" t="str">
        <f t="shared" si="7"/>
        <v/>
      </c>
      <c r="L33" s="141">
        <f>COUNTIF(エントリーシート団体用No.2!O22,"①")+COUNTIF(エントリーシート団体用No.2!O22,"②")+COUNTIF(エントリーシート団体用No.2!O22,"③")+COUNTIF(エントリーシート団体用No.2!O22,"④")+COUNTIF(エントリーシート団体用No.2!O22,"⑤")+COUNTIF(エントリーシート団体用No.2!O22,"⑥")+COUNTIF(エントリーシート団体用No.2!O22,"⑦")+COUNTIF(エントリーシート団体用No.2!O22,"⑧")+COUNTIF(エントリーシート団体用No.2!O22,"⑨")+COUNTIF(エントリーシート団体用No.2!O22,"⑩")</f>
        <v>0</v>
      </c>
      <c r="M33" s="130" t="str">
        <f t="shared" si="8"/>
        <v/>
      </c>
    </row>
    <row r="34" spans="1:13" x14ac:dyDescent="0.15">
      <c r="A34" s="143"/>
      <c r="B34" s="130">
        <v>33</v>
      </c>
      <c r="C34" s="133" t="str">
        <f>IF(エントリーシート団体用No.2!C23="","",エントリーシート団体用No.2!C23)</f>
        <v/>
      </c>
      <c r="D34" s="130" t="str">
        <f>IF(エントリーシート団体用No.2!F23="","",VLOOKUP(エントリーシート団体用No.2!F23,エントリーシート団体用No.2!$R$10:$U$26,4,FALSE))</f>
        <v/>
      </c>
      <c r="E34" s="130" t="str">
        <f>IF(エントリーシート団体用No.2!G23="","",COUNTA(エントリーシート団体用No.2!G23))</f>
        <v/>
      </c>
      <c r="F34" s="130" t="str">
        <f>IF(エントリーシート団体用No.2!I23="","",COUNTA(エントリーシート団体用No.2!I23))</f>
        <v/>
      </c>
      <c r="G34" s="130" t="str">
        <f t="shared" si="5"/>
        <v/>
      </c>
      <c r="H34" s="130">
        <f>COUNTIF(エントリーシート団体用No.2!K23:N23,"①")+COUNTIF(エントリーシート団体用No.2!K23:N23,"②")+COUNTIF(エントリーシート団体用No.2!K23:N23,"③")+COUNTIF(エントリーシート団体用No.2!K23:N23,"④")+COUNTIF(エントリーシート団体用No.2!K23:N23,"⑤")+COUNTIF(エントリーシート団体用No.2!K23:N23,"⑥")+COUNTIF(エントリーシート団体用No.2!K23:N23,"⑦")+COUNTIF(エントリーシート団体用No.2!K23:N23,"⑧")+COUNTIF(エントリーシート団体用No.2!K23:N23,"⑨")+COUNTIF(エントリーシート団体用No.2!K23:N23,"⑩")</f>
        <v>0</v>
      </c>
      <c r="I34" s="130" t="str">
        <f t="shared" si="6"/>
        <v/>
      </c>
      <c r="J34" s="130" t="str">
        <f t="shared" si="2"/>
        <v/>
      </c>
      <c r="K34" s="130" t="str">
        <f t="shared" si="7"/>
        <v/>
      </c>
      <c r="L34" s="141">
        <f>COUNTIF(エントリーシート団体用No.2!O23,"①")+COUNTIF(エントリーシート団体用No.2!O23,"②")+COUNTIF(エントリーシート団体用No.2!O23,"③")+COUNTIF(エントリーシート団体用No.2!O23,"④")+COUNTIF(エントリーシート団体用No.2!O23,"⑤")+COUNTIF(エントリーシート団体用No.2!O23,"⑥")+COUNTIF(エントリーシート団体用No.2!O23,"⑦")+COUNTIF(エントリーシート団体用No.2!O23,"⑧")+COUNTIF(エントリーシート団体用No.2!O23,"⑨")+COUNTIF(エントリーシート団体用No.2!O23,"⑩")</f>
        <v>0</v>
      </c>
      <c r="M34" s="130" t="str">
        <f t="shared" si="8"/>
        <v/>
      </c>
    </row>
    <row r="35" spans="1:13" x14ac:dyDescent="0.15">
      <c r="A35" s="143"/>
      <c r="B35" s="130">
        <v>34</v>
      </c>
      <c r="C35" s="133" t="str">
        <f>IF(エントリーシート団体用No.2!C24="","",エントリーシート団体用No.2!C24)</f>
        <v/>
      </c>
      <c r="D35" s="130" t="str">
        <f>IF(エントリーシート団体用No.2!F24="","",VLOOKUP(エントリーシート団体用No.2!F24,エントリーシート団体用No.2!$R$10:$U$26,4,FALSE))</f>
        <v/>
      </c>
      <c r="E35" s="130" t="str">
        <f>IF(エントリーシート団体用No.2!G24="","",COUNTA(エントリーシート団体用No.2!G24))</f>
        <v/>
      </c>
      <c r="F35" s="130" t="str">
        <f>IF(エントリーシート団体用No.2!I24="","",COUNTA(エントリーシート団体用No.2!I24))</f>
        <v/>
      </c>
      <c r="G35" s="130" t="str">
        <f t="shared" si="5"/>
        <v/>
      </c>
      <c r="H35" s="130">
        <f>COUNTIF(エントリーシート団体用No.2!K24:N24,"①")+COUNTIF(エントリーシート団体用No.2!K24:N24,"②")+COUNTIF(エントリーシート団体用No.2!K24:N24,"③")+COUNTIF(エントリーシート団体用No.2!K24:N24,"④")+COUNTIF(エントリーシート団体用No.2!K24:N24,"⑤")+COUNTIF(エントリーシート団体用No.2!K24:N24,"⑥")+COUNTIF(エントリーシート団体用No.2!K24:N24,"⑦")+COUNTIF(エントリーシート団体用No.2!K24:N24,"⑧")+COUNTIF(エントリーシート団体用No.2!K24:N24,"⑨")+COUNTIF(エントリーシート団体用No.2!K24:N24,"⑩")</f>
        <v>0</v>
      </c>
      <c r="I35" s="130" t="str">
        <f t="shared" si="6"/>
        <v/>
      </c>
      <c r="J35" s="130" t="str">
        <f t="shared" si="2"/>
        <v/>
      </c>
      <c r="K35" s="130" t="str">
        <f t="shared" si="7"/>
        <v/>
      </c>
      <c r="L35" s="141">
        <f>COUNTIF(エントリーシート団体用No.2!O24,"①")+COUNTIF(エントリーシート団体用No.2!O24,"②")+COUNTIF(エントリーシート団体用No.2!O24,"③")+COUNTIF(エントリーシート団体用No.2!O24,"④")+COUNTIF(エントリーシート団体用No.2!O24,"⑤")+COUNTIF(エントリーシート団体用No.2!O24,"⑥")+COUNTIF(エントリーシート団体用No.2!O24,"⑦")+COUNTIF(エントリーシート団体用No.2!O24,"⑧")+COUNTIF(エントリーシート団体用No.2!O24,"⑨")+COUNTIF(エントリーシート団体用No.2!O24,"⑩")</f>
        <v>0</v>
      </c>
      <c r="M35" s="130" t="str">
        <f t="shared" si="8"/>
        <v/>
      </c>
    </row>
    <row r="36" spans="1:13" x14ac:dyDescent="0.15">
      <c r="A36" s="143"/>
      <c r="B36" s="130">
        <v>35</v>
      </c>
      <c r="C36" s="133" t="str">
        <f>IF(エントリーシート団体用No.2!C25="","",エントリーシート団体用No.2!C25)</f>
        <v/>
      </c>
      <c r="D36" s="130" t="str">
        <f>IF(エントリーシート団体用No.2!F25="","",VLOOKUP(エントリーシート団体用No.2!F25,エントリーシート団体用No.2!$R$10:$U$26,4,FALSE))</f>
        <v/>
      </c>
      <c r="E36" s="130" t="str">
        <f>IF(エントリーシート団体用No.2!G25="","",COUNTA(エントリーシート団体用No.2!G25))</f>
        <v/>
      </c>
      <c r="F36" s="130" t="str">
        <f>IF(エントリーシート団体用No.2!I25="","",COUNTA(エントリーシート団体用No.2!I25))</f>
        <v/>
      </c>
      <c r="G36" s="130" t="str">
        <f t="shared" si="5"/>
        <v/>
      </c>
      <c r="H36" s="130">
        <f>COUNTIF(エントリーシート団体用No.2!K25:N25,"①")+COUNTIF(エントリーシート団体用No.2!K25:N25,"②")+COUNTIF(エントリーシート団体用No.2!K25:N25,"③")+COUNTIF(エントリーシート団体用No.2!K25:N25,"④")+COUNTIF(エントリーシート団体用No.2!K25:N25,"⑤")+COUNTIF(エントリーシート団体用No.2!K25:N25,"⑥")+COUNTIF(エントリーシート団体用No.2!K25:N25,"⑦")+COUNTIF(エントリーシート団体用No.2!K25:N25,"⑧")+COUNTIF(エントリーシート団体用No.2!K25:N25,"⑨")+COUNTIF(エントリーシート団体用No.2!K25:N25,"⑩")</f>
        <v>0</v>
      </c>
      <c r="I36" s="130" t="str">
        <f t="shared" si="6"/>
        <v/>
      </c>
      <c r="J36" s="130" t="str">
        <f t="shared" si="2"/>
        <v/>
      </c>
      <c r="K36" s="130" t="str">
        <f t="shared" si="7"/>
        <v/>
      </c>
      <c r="L36" s="141">
        <f>COUNTIF(エントリーシート団体用No.2!O25,"①")+COUNTIF(エントリーシート団体用No.2!O25,"②")+COUNTIF(エントリーシート団体用No.2!O25,"③")+COUNTIF(エントリーシート団体用No.2!O25,"④")+COUNTIF(エントリーシート団体用No.2!O25,"⑤")+COUNTIF(エントリーシート団体用No.2!O25,"⑥")+COUNTIF(エントリーシート団体用No.2!O25,"⑦")+COUNTIF(エントリーシート団体用No.2!O25,"⑧")+COUNTIF(エントリーシート団体用No.2!O25,"⑨")+COUNTIF(エントリーシート団体用No.2!O25,"⑩")</f>
        <v>0</v>
      </c>
      <c r="M36" s="130" t="str">
        <f t="shared" si="8"/>
        <v/>
      </c>
    </row>
    <row r="37" spans="1:13" x14ac:dyDescent="0.15">
      <c r="A37" s="143"/>
      <c r="B37" s="130">
        <v>36</v>
      </c>
      <c r="C37" s="133" t="str">
        <f>IF(エントリーシート団体用No.2!C26="","",エントリーシート団体用No.2!C26)</f>
        <v/>
      </c>
      <c r="D37" s="130" t="str">
        <f>IF(エントリーシート団体用No.2!F26="","",VLOOKUP(エントリーシート団体用No.2!F26,エントリーシート団体用No.2!$R$10:$U$26,4,FALSE))</f>
        <v/>
      </c>
      <c r="E37" s="130" t="str">
        <f>IF(エントリーシート団体用No.2!G26="","",COUNTA(エントリーシート団体用No.2!G26))</f>
        <v/>
      </c>
      <c r="F37" s="130" t="str">
        <f>IF(エントリーシート団体用No.2!I26="","",COUNTA(エントリーシート団体用No.2!I26))</f>
        <v/>
      </c>
      <c r="G37" s="130" t="str">
        <f t="shared" si="5"/>
        <v/>
      </c>
      <c r="H37" s="130">
        <f>COUNTIF(エントリーシート団体用No.2!K26:N26,"①")+COUNTIF(エントリーシート団体用No.2!K26:N26,"②")+COUNTIF(エントリーシート団体用No.2!K26:N26,"③")+COUNTIF(エントリーシート団体用No.2!K26:N26,"④")+COUNTIF(エントリーシート団体用No.2!K26:N26,"⑤")+COUNTIF(エントリーシート団体用No.2!K26:N26,"⑥")+COUNTIF(エントリーシート団体用No.2!K26:N26,"⑦")+COUNTIF(エントリーシート団体用No.2!K26:N26,"⑧")+COUNTIF(エントリーシート団体用No.2!K26:N26,"⑨")+COUNTIF(エントリーシート団体用No.2!K26:N26,"⑩")</f>
        <v>0</v>
      </c>
      <c r="I37" s="130" t="str">
        <f t="shared" si="6"/>
        <v/>
      </c>
      <c r="J37" s="130" t="str">
        <f t="shared" si="2"/>
        <v/>
      </c>
      <c r="K37" s="130" t="str">
        <f t="shared" si="7"/>
        <v/>
      </c>
      <c r="L37" s="141">
        <f>COUNTIF(エントリーシート団体用No.2!O26,"①")+COUNTIF(エントリーシート団体用No.2!O26,"②")+COUNTIF(エントリーシート団体用No.2!O26,"③")+COUNTIF(エントリーシート団体用No.2!O26,"④")+COUNTIF(エントリーシート団体用No.2!O26,"⑤")+COUNTIF(エントリーシート団体用No.2!O26,"⑥")+COUNTIF(エントリーシート団体用No.2!O26,"⑦")+COUNTIF(エントリーシート団体用No.2!O26,"⑧")+COUNTIF(エントリーシート団体用No.2!O26,"⑨")+COUNTIF(エントリーシート団体用No.2!O26,"⑩")</f>
        <v>0</v>
      </c>
      <c r="M37" s="130" t="str">
        <f t="shared" si="8"/>
        <v/>
      </c>
    </row>
    <row r="38" spans="1:13" x14ac:dyDescent="0.15">
      <c r="A38" s="143"/>
      <c r="B38" s="130">
        <v>37</v>
      </c>
      <c r="C38" s="133" t="str">
        <f>IF(エントリーシート団体用No.2!C27="","",エントリーシート団体用No.2!C27)</f>
        <v/>
      </c>
      <c r="D38" s="130" t="str">
        <f>IF(エントリーシート団体用No.2!F27="","",VLOOKUP(エントリーシート団体用No.2!F27,エントリーシート団体用No.2!$R$10:$U$26,4,FALSE))</f>
        <v/>
      </c>
      <c r="E38" s="130" t="str">
        <f>IF(エントリーシート団体用No.2!G27="","",COUNTA(エントリーシート団体用No.2!G27))</f>
        <v/>
      </c>
      <c r="F38" s="130" t="str">
        <f>IF(エントリーシート団体用No.2!I27="","",COUNTA(エントリーシート団体用No.2!I27))</f>
        <v/>
      </c>
      <c r="G38" s="130" t="str">
        <f t="shared" si="5"/>
        <v/>
      </c>
      <c r="H38" s="130">
        <f>COUNTIF(エントリーシート団体用No.2!K27:N27,"①")+COUNTIF(エントリーシート団体用No.2!K27:N27,"②")+COUNTIF(エントリーシート団体用No.2!K27:N27,"③")+COUNTIF(エントリーシート団体用No.2!K27:N27,"④")+COUNTIF(エントリーシート団体用No.2!K27:N27,"⑤")+COUNTIF(エントリーシート団体用No.2!K27:N27,"⑥")+COUNTIF(エントリーシート団体用No.2!K27:N27,"⑦")+COUNTIF(エントリーシート団体用No.2!K27:N27,"⑧")+COUNTIF(エントリーシート団体用No.2!K27:N27,"⑨")+COUNTIF(エントリーシート団体用No.2!K27:N27,"⑩")</f>
        <v>0</v>
      </c>
      <c r="I38" s="130" t="str">
        <f t="shared" si="6"/>
        <v/>
      </c>
      <c r="J38" s="130" t="str">
        <f t="shared" si="2"/>
        <v/>
      </c>
      <c r="K38" s="130" t="str">
        <f t="shared" si="7"/>
        <v/>
      </c>
      <c r="L38" s="141">
        <f>COUNTIF(エントリーシート団体用No.2!O27,"①")+COUNTIF(エントリーシート団体用No.2!O27,"②")+COUNTIF(エントリーシート団体用No.2!O27,"③")+COUNTIF(エントリーシート団体用No.2!O27,"④")+COUNTIF(エントリーシート団体用No.2!O27,"⑤")+COUNTIF(エントリーシート団体用No.2!O27,"⑥")+COUNTIF(エントリーシート団体用No.2!O27,"⑦")+COUNTIF(エントリーシート団体用No.2!O27,"⑧")+COUNTIF(エントリーシート団体用No.2!O27,"⑨")+COUNTIF(エントリーシート団体用No.2!O27,"⑩")</f>
        <v>0</v>
      </c>
      <c r="M38" s="130" t="str">
        <f t="shared" si="8"/>
        <v/>
      </c>
    </row>
    <row r="39" spans="1:13" x14ac:dyDescent="0.15">
      <c r="A39" s="143"/>
      <c r="B39" s="130">
        <v>38</v>
      </c>
      <c r="C39" s="133" t="str">
        <f>IF(エントリーシート団体用No.2!C28="","",エントリーシート団体用No.2!C28)</f>
        <v/>
      </c>
      <c r="D39" s="130" t="str">
        <f>IF(エントリーシート団体用No.2!F28="","",VLOOKUP(エントリーシート団体用No.2!F28,エントリーシート団体用No.2!$R$10:$U$26,4,FALSE))</f>
        <v/>
      </c>
      <c r="E39" s="130" t="str">
        <f>IF(エントリーシート団体用No.2!G28="","",COUNTA(エントリーシート団体用No.2!G28))</f>
        <v/>
      </c>
      <c r="F39" s="130" t="str">
        <f>IF(エントリーシート団体用No.2!I28="","",COUNTA(エントリーシート団体用No.2!I28))</f>
        <v/>
      </c>
      <c r="G39" s="130" t="str">
        <f t="shared" si="5"/>
        <v/>
      </c>
      <c r="H39" s="130">
        <f>COUNTIF(エントリーシート団体用No.2!K28:N28,"①")+COUNTIF(エントリーシート団体用No.2!K28:N28,"②")+COUNTIF(エントリーシート団体用No.2!K28:N28,"③")+COUNTIF(エントリーシート団体用No.2!K28:N28,"④")+COUNTIF(エントリーシート団体用No.2!K28:N28,"⑤")+COUNTIF(エントリーシート団体用No.2!K28:N28,"⑥")+COUNTIF(エントリーシート団体用No.2!K28:N28,"⑦")+COUNTIF(エントリーシート団体用No.2!K28:N28,"⑧")+COUNTIF(エントリーシート団体用No.2!K28:N28,"⑨")+COUNTIF(エントリーシート団体用No.2!K28:N28,"⑩")</f>
        <v>0</v>
      </c>
      <c r="I39" s="130" t="str">
        <f t="shared" si="6"/>
        <v/>
      </c>
      <c r="J39" s="130" t="str">
        <f t="shared" si="2"/>
        <v/>
      </c>
      <c r="K39" s="130" t="str">
        <f t="shared" si="7"/>
        <v/>
      </c>
      <c r="L39" s="141">
        <f>COUNTIF(エントリーシート団体用No.2!O28,"①")+COUNTIF(エントリーシート団体用No.2!O28,"②")+COUNTIF(エントリーシート団体用No.2!O28,"③")+COUNTIF(エントリーシート団体用No.2!O28,"④")+COUNTIF(エントリーシート団体用No.2!O28,"⑤")+COUNTIF(エントリーシート団体用No.2!O28,"⑥")+COUNTIF(エントリーシート団体用No.2!O28,"⑦")+COUNTIF(エントリーシート団体用No.2!O28,"⑧")+COUNTIF(エントリーシート団体用No.2!O28,"⑨")+COUNTIF(エントリーシート団体用No.2!O28,"⑩")</f>
        <v>0</v>
      </c>
      <c r="M39" s="130" t="str">
        <f t="shared" si="8"/>
        <v/>
      </c>
    </row>
    <row r="40" spans="1:13" x14ac:dyDescent="0.15">
      <c r="A40" s="143"/>
      <c r="B40" s="130">
        <v>39</v>
      </c>
      <c r="C40" s="133" t="str">
        <f>IF(エントリーシート団体用No.2!C29="","",エントリーシート団体用No.2!C29)</f>
        <v/>
      </c>
      <c r="D40" s="130" t="str">
        <f>IF(エントリーシート団体用No.2!F29="","",VLOOKUP(エントリーシート団体用No.2!F29,エントリーシート団体用No.2!$R$10:$U$26,4,FALSE))</f>
        <v/>
      </c>
      <c r="E40" s="130" t="str">
        <f>IF(エントリーシート団体用No.2!G29="","",COUNTA(エントリーシート団体用No.2!G29))</f>
        <v/>
      </c>
      <c r="F40" s="130" t="str">
        <f>IF(エントリーシート団体用No.2!I29="","",COUNTA(エントリーシート団体用No.2!I29))</f>
        <v/>
      </c>
      <c r="G40" s="130" t="str">
        <f t="shared" si="5"/>
        <v/>
      </c>
      <c r="H40" s="130">
        <f>COUNTIF(エントリーシート団体用No.2!K29:N29,"①")+COUNTIF(エントリーシート団体用No.2!K29:N29,"②")+COUNTIF(エントリーシート団体用No.2!K29:N29,"③")+COUNTIF(エントリーシート団体用No.2!K29:N29,"④")+COUNTIF(エントリーシート団体用No.2!K29:N29,"⑤")+COUNTIF(エントリーシート団体用No.2!K29:N29,"⑥")+COUNTIF(エントリーシート団体用No.2!K29:N29,"⑦")+COUNTIF(エントリーシート団体用No.2!K29:N29,"⑧")+COUNTIF(エントリーシート団体用No.2!K29:N29,"⑨")+COUNTIF(エントリーシート団体用No.2!K29:N29,"⑩")</f>
        <v>0</v>
      </c>
      <c r="I40" s="130" t="str">
        <f t="shared" si="6"/>
        <v/>
      </c>
      <c r="J40" s="130" t="str">
        <f t="shared" si="2"/>
        <v/>
      </c>
      <c r="K40" s="130" t="str">
        <f t="shared" si="7"/>
        <v/>
      </c>
      <c r="L40" s="141">
        <f>COUNTIF(エントリーシート団体用No.2!O29,"①")+COUNTIF(エントリーシート団体用No.2!O29,"②")+COUNTIF(エントリーシート団体用No.2!O29,"③")+COUNTIF(エントリーシート団体用No.2!O29,"④")+COUNTIF(エントリーシート団体用No.2!O29,"⑤")+COUNTIF(エントリーシート団体用No.2!O29,"⑥")+COUNTIF(エントリーシート団体用No.2!O29,"⑦")+COUNTIF(エントリーシート団体用No.2!O29,"⑧")+COUNTIF(エントリーシート団体用No.2!O29,"⑨")+COUNTIF(エントリーシート団体用No.2!O29,"⑩")</f>
        <v>0</v>
      </c>
      <c r="M40" s="130" t="str">
        <f t="shared" si="8"/>
        <v/>
      </c>
    </row>
    <row r="41" spans="1:13" x14ac:dyDescent="0.15">
      <c r="A41" s="143"/>
      <c r="B41" s="130">
        <v>40</v>
      </c>
      <c r="C41" s="133" t="str">
        <f>IF(エントリーシート団体用No.2!C30="","",エントリーシート団体用No.2!C30)</f>
        <v/>
      </c>
      <c r="D41" s="130" t="str">
        <f>IF(エントリーシート団体用No.2!F30="","",VLOOKUP(エントリーシート団体用No.2!F30,エントリーシート団体用No.2!$R$10:$U$26,4,FALSE))</f>
        <v/>
      </c>
      <c r="E41" s="130" t="str">
        <f>IF(エントリーシート団体用No.2!G30="","",COUNTA(エントリーシート団体用No.2!G30))</f>
        <v/>
      </c>
      <c r="F41" s="130" t="str">
        <f>IF(エントリーシート団体用No.2!I30="","",COUNTA(エントリーシート団体用No.2!I30))</f>
        <v/>
      </c>
      <c r="G41" s="130" t="str">
        <f t="shared" si="5"/>
        <v/>
      </c>
      <c r="H41" s="130">
        <f>COUNTIF(エントリーシート団体用No.2!K30:N30,"①")+COUNTIF(エントリーシート団体用No.2!K30:N30,"②")+COUNTIF(エントリーシート団体用No.2!K30:N30,"③")+COUNTIF(エントリーシート団体用No.2!K30:N30,"④")+COUNTIF(エントリーシート団体用No.2!K30:N30,"⑤")+COUNTIF(エントリーシート団体用No.2!K30:N30,"⑥")+COUNTIF(エントリーシート団体用No.2!K30:N30,"⑦")+COUNTIF(エントリーシート団体用No.2!K30:N30,"⑧")+COUNTIF(エントリーシート団体用No.2!K30:N30,"⑨")+COUNTIF(エントリーシート団体用No.2!K30:N30,"⑩")</f>
        <v>0</v>
      </c>
      <c r="I41" s="130" t="str">
        <f t="shared" si="6"/>
        <v/>
      </c>
      <c r="J41" s="130" t="str">
        <f t="shared" si="2"/>
        <v/>
      </c>
      <c r="K41" s="130" t="str">
        <f t="shared" si="7"/>
        <v/>
      </c>
      <c r="L41" s="141">
        <f>COUNTIF(エントリーシート団体用No.2!O30,"①")+COUNTIF(エントリーシート団体用No.2!O30,"②")+COUNTIF(エントリーシート団体用No.2!O30,"③")+COUNTIF(エントリーシート団体用No.2!O30,"④")+COUNTIF(エントリーシート団体用No.2!O30,"⑤")+COUNTIF(エントリーシート団体用No.2!O30,"⑥")+COUNTIF(エントリーシート団体用No.2!O30,"⑦")+COUNTIF(エントリーシート団体用No.2!O30,"⑧")+COUNTIF(エントリーシート団体用No.2!O30,"⑨")+COUNTIF(エントリーシート団体用No.2!O30,"⑩")</f>
        <v>0</v>
      </c>
      <c r="M41" s="130" t="str">
        <f t="shared" si="8"/>
        <v/>
      </c>
    </row>
    <row r="42" spans="1:13" x14ac:dyDescent="0.15">
      <c r="A42" s="131" t="s">
        <v>118</v>
      </c>
      <c r="B42" s="133">
        <v>41</v>
      </c>
      <c r="C42" s="133" t="str">
        <f>IF(エントリーシート団体用No.3!C11="","",エントリーシート団体用No.3!C11)</f>
        <v/>
      </c>
      <c r="D42" s="130" t="str">
        <f>IF(エントリーシート団体用No.3!F11="","",VLOOKUP(エントリーシート団体用No.3!F11,エントリーシート団体用No.3!$R$10:$U$26,4,FALSE))</f>
        <v/>
      </c>
      <c r="E42" s="130" t="str">
        <f>IF(エントリーシート団体用No.3!G11="","",COUNTA(エントリーシート団体用No.3!G11))</f>
        <v/>
      </c>
      <c r="F42" s="130" t="str">
        <f>IF(エントリーシート団体用No.3!I11="","",COUNTA(エントリーシート団体用No.3!I11))</f>
        <v/>
      </c>
      <c r="G42" s="130" t="str">
        <f t="shared" si="5"/>
        <v/>
      </c>
      <c r="H42" s="130">
        <f>COUNTIF(エントリーシート団体用No.3!K11:N11,"①")+COUNTIF(エントリーシート団体用No.3!K11:N11,"②")+COUNTIF(エントリーシート団体用No.3!K11:N11,"③")+COUNTIF(エントリーシート団体用No.3!K11:N11,"④")+COUNTIF(エントリーシート団体用No.3!K11:N11,"⑤")+COUNTIF(エントリーシート団体用No.3!K11:N11,"⑥")+COUNTIF(エントリーシート団体用No.3!K11:N11,"⑦")+COUNTIF(エントリーシート団体用No.3!K11:N11,"⑧")+COUNTIF(エントリーシート団体用No.3!K11:N11,"⑨")+COUNTIF(エントリーシート団体用No.3!K11:N11,"⑩")</f>
        <v>0</v>
      </c>
      <c r="I42" s="130" t="str">
        <f>IF(H42=0,"",H42)</f>
        <v/>
      </c>
      <c r="J42" s="130" t="str">
        <f t="shared" si="2"/>
        <v/>
      </c>
      <c r="K42" s="130" t="str">
        <f>IF(I42="","",H42*J42)</f>
        <v/>
      </c>
      <c r="L42" s="141">
        <f>COUNTIF(エントリーシート団体用No.3!O11,"①")+COUNTIF(エントリーシート団体用No.3!O11,"②")+COUNTIF(エントリーシート団体用No.3!O11,"③")+COUNTIF(エントリーシート団体用No.3!O11,"④")+COUNTIF(エントリーシート団体用No.3!O11,"⑤")+COUNTIF(エントリーシート団体用No.3!O11,"⑥")+COUNTIF(エントリーシート団体用No.3!O11,"⑦")+COUNTIF(エントリーシート団体用No.3!O11,"⑧")+COUNTIF(エントリーシート団体用No.3!O11,"⑨")+COUNTIF(エントリーシート団体用No.3!O11,"⑩")</f>
        <v>0</v>
      </c>
      <c r="M42" s="130" t="str">
        <f>IF(L42=0,"",L42)</f>
        <v/>
      </c>
    </row>
    <row r="43" spans="1:13" x14ac:dyDescent="0.15">
      <c r="A43" s="134"/>
      <c r="B43" s="133">
        <v>42</v>
      </c>
      <c r="C43" s="133" t="str">
        <f>IF(エントリーシート団体用No.3!C12="","",エントリーシート団体用No.3!C12)</f>
        <v/>
      </c>
      <c r="D43" s="130" t="str">
        <f>IF(エントリーシート団体用No.3!F12="","",VLOOKUP(エントリーシート団体用No.3!F12,エントリーシート団体用No.3!$R$10:$U$26,4,FALSE))</f>
        <v/>
      </c>
      <c r="E43" s="130" t="str">
        <f>IF(エントリーシート団体用No.3!G12="","",COUNTA(エントリーシート団体用No.3!G12))</f>
        <v/>
      </c>
      <c r="F43" s="130" t="str">
        <f>IF(エントリーシート団体用No.3!I12="","",COUNTA(エントリーシート団体用No.3!I12))</f>
        <v/>
      </c>
      <c r="G43" s="130" t="str">
        <f t="shared" si="5"/>
        <v/>
      </c>
      <c r="H43" s="130">
        <f>COUNTIF(エントリーシート団体用No.3!K12:N12,"①")+COUNTIF(エントリーシート団体用No.3!K12:N12,"②")+COUNTIF(エントリーシート団体用No.3!K12:N12,"③")+COUNTIF(エントリーシート団体用No.3!K12:N12,"④")+COUNTIF(エントリーシート団体用No.3!K12:N12,"⑤")+COUNTIF(エントリーシート団体用No.3!K12:N12,"⑥")+COUNTIF(エントリーシート団体用No.3!K12:N12,"⑦")+COUNTIF(エントリーシート団体用No.3!K12:N12,"⑧")+COUNTIF(エントリーシート団体用No.3!K12:N12,"⑨")+COUNTIF(エントリーシート団体用No.3!K12:N12,"⑩")</f>
        <v>0</v>
      </c>
      <c r="I43" s="130" t="str">
        <f t="shared" ref="I43:I61" si="9">IF(H43=0,"",H43)</f>
        <v/>
      </c>
      <c r="J43" s="130" t="str">
        <f t="shared" si="2"/>
        <v/>
      </c>
      <c r="K43" s="130" t="str">
        <f t="shared" ref="K43:K61" si="10">IF(I43="","",H43*J43)</f>
        <v/>
      </c>
      <c r="L43" s="141">
        <f>COUNTIF(エントリーシート団体用No.3!O12,"①")+COUNTIF(エントリーシート団体用No.3!O12,"②")+COUNTIF(エントリーシート団体用No.3!O12,"③")+COUNTIF(エントリーシート団体用No.3!O12,"④")+COUNTIF(エントリーシート団体用No.3!O12,"⑤")+COUNTIF(エントリーシート団体用No.3!O12,"⑥")+COUNTIF(エントリーシート団体用No.3!O12,"⑦")+COUNTIF(エントリーシート団体用No.3!O12,"⑧")+COUNTIF(エントリーシート団体用No.3!O12,"⑨")+COUNTIF(エントリーシート団体用No.3!O12,"⑩")</f>
        <v>0</v>
      </c>
      <c r="M43" s="130" t="str">
        <f t="shared" ref="M43:M61" si="11">IF(L43=0,"",L43)</f>
        <v/>
      </c>
    </row>
    <row r="44" spans="1:13" x14ac:dyDescent="0.15">
      <c r="A44" s="134"/>
      <c r="B44" s="133">
        <v>43</v>
      </c>
      <c r="C44" s="133" t="str">
        <f>IF(エントリーシート団体用No.3!C13="","",エントリーシート団体用No.3!C13)</f>
        <v/>
      </c>
      <c r="D44" s="130" t="str">
        <f>IF(エントリーシート団体用No.3!F13="","",VLOOKUP(エントリーシート団体用No.3!F13,エントリーシート団体用No.3!$R$10:$U$26,4,FALSE))</f>
        <v/>
      </c>
      <c r="E44" s="130" t="str">
        <f>IF(エントリーシート団体用No.3!G13="","",COUNTA(エントリーシート団体用No.3!G13))</f>
        <v/>
      </c>
      <c r="F44" s="130" t="str">
        <f>IF(エントリーシート団体用No.3!I13="","",COUNTA(エントリーシート団体用No.3!I13))</f>
        <v/>
      </c>
      <c r="G44" s="130" t="str">
        <f t="shared" si="5"/>
        <v/>
      </c>
      <c r="H44" s="130">
        <f>COUNTIF(エントリーシート団体用No.3!K13:N13,"①")+COUNTIF(エントリーシート団体用No.3!K13:N13,"②")+COUNTIF(エントリーシート団体用No.3!K13:N13,"③")+COUNTIF(エントリーシート団体用No.3!K13:N13,"④")+COUNTIF(エントリーシート団体用No.3!K13:N13,"⑤")+COUNTIF(エントリーシート団体用No.3!K13:N13,"⑥")+COUNTIF(エントリーシート団体用No.3!K13:N13,"⑦")+COUNTIF(エントリーシート団体用No.3!K13:N13,"⑧")+COUNTIF(エントリーシート団体用No.3!K13:N13,"⑨")+COUNTIF(エントリーシート団体用No.3!K13:N13,"⑩")</f>
        <v>0</v>
      </c>
      <c r="I44" s="130" t="str">
        <f t="shared" si="9"/>
        <v/>
      </c>
      <c r="J44" s="130" t="str">
        <f t="shared" si="2"/>
        <v/>
      </c>
      <c r="K44" s="130" t="str">
        <f t="shared" si="10"/>
        <v/>
      </c>
      <c r="L44" s="141">
        <f>COUNTIF(エントリーシート団体用No.3!O13,"①")+COUNTIF(エントリーシート団体用No.3!O13,"②")+COUNTIF(エントリーシート団体用No.3!O13,"③")+COUNTIF(エントリーシート団体用No.3!O13,"④")+COUNTIF(エントリーシート団体用No.3!O13,"⑤")+COUNTIF(エントリーシート団体用No.3!O13,"⑥")+COUNTIF(エントリーシート団体用No.3!O13,"⑦")+COUNTIF(エントリーシート団体用No.3!O13,"⑧")+COUNTIF(エントリーシート団体用No.3!O13,"⑨")+COUNTIF(エントリーシート団体用No.3!O13,"⑩")</f>
        <v>0</v>
      </c>
      <c r="M44" s="130" t="str">
        <f t="shared" si="11"/>
        <v/>
      </c>
    </row>
    <row r="45" spans="1:13" x14ac:dyDescent="0.15">
      <c r="A45" s="134"/>
      <c r="B45" s="133">
        <v>44</v>
      </c>
      <c r="C45" s="133" t="str">
        <f>IF(エントリーシート団体用No.3!C14="","",エントリーシート団体用No.3!C14)</f>
        <v/>
      </c>
      <c r="D45" s="130" t="str">
        <f>IF(エントリーシート団体用No.3!F14="","",VLOOKUP(エントリーシート団体用No.3!F14,エントリーシート団体用No.3!$R$10:$U$26,4,FALSE))</f>
        <v/>
      </c>
      <c r="E45" s="130" t="str">
        <f>IF(エントリーシート団体用No.3!G14="","",COUNTA(エントリーシート団体用No.3!G14))</f>
        <v/>
      </c>
      <c r="F45" s="130" t="str">
        <f>IF(エントリーシート団体用No.3!I14="","",COUNTA(エントリーシート団体用No.3!I14))</f>
        <v/>
      </c>
      <c r="G45" s="130" t="str">
        <f t="shared" si="5"/>
        <v/>
      </c>
      <c r="H45" s="130">
        <f>COUNTIF(エントリーシート団体用No.3!K14:N14,"①")+COUNTIF(エントリーシート団体用No.3!K14:N14,"②")+COUNTIF(エントリーシート団体用No.3!K14:N14,"③")+COUNTIF(エントリーシート団体用No.3!K14:N14,"④")+COUNTIF(エントリーシート団体用No.3!K14:N14,"⑤")+COUNTIF(エントリーシート団体用No.3!K14:N14,"⑥")+COUNTIF(エントリーシート団体用No.3!K14:N14,"⑦")+COUNTIF(エントリーシート団体用No.3!K14:N14,"⑧")+COUNTIF(エントリーシート団体用No.3!K14:N14,"⑨")+COUNTIF(エントリーシート団体用No.3!K14:N14,"⑩")</f>
        <v>0</v>
      </c>
      <c r="I45" s="130" t="str">
        <f t="shared" si="9"/>
        <v/>
      </c>
      <c r="J45" s="130" t="str">
        <f t="shared" si="2"/>
        <v/>
      </c>
      <c r="K45" s="130" t="str">
        <f t="shared" si="10"/>
        <v/>
      </c>
      <c r="L45" s="141">
        <f>COUNTIF(エントリーシート団体用No.3!O14,"①")+COUNTIF(エントリーシート団体用No.3!O14,"②")+COUNTIF(エントリーシート団体用No.3!O14,"③")+COUNTIF(エントリーシート団体用No.3!O14,"④")+COUNTIF(エントリーシート団体用No.3!O14,"⑤")+COUNTIF(エントリーシート団体用No.3!O14,"⑥")+COUNTIF(エントリーシート団体用No.3!O14,"⑦")+COUNTIF(エントリーシート団体用No.3!O14,"⑧")+COUNTIF(エントリーシート団体用No.3!O14,"⑨")+COUNTIF(エントリーシート団体用No.3!O14,"⑩")</f>
        <v>0</v>
      </c>
      <c r="M45" s="130" t="str">
        <f t="shared" si="11"/>
        <v/>
      </c>
    </row>
    <row r="46" spans="1:13" x14ac:dyDescent="0.15">
      <c r="A46" s="134"/>
      <c r="B46" s="133">
        <v>45</v>
      </c>
      <c r="C46" s="133" t="str">
        <f>IF(エントリーシート団体用No.3!C15="","",エントリーシート団体用No.3!C15)</f>
        <v/>
      </c>
      <c r="D46" s="130" t="str">
        <f>IF(エントリーシート団体用No.3!F15="","",VLOOKUP(エントリーシート団体用No.3!F15,エントリーシート団体用No.3!$R$10:$U$26,4,FALSE))</f>
        <v/>
      </c>
      <c r="E46" s="130" t="str">
        <f>IF(エントリーシート団体用No.3!G15="","",COUNTA(エントリーシート団体用No.3!G15))</f>
        <v/>
      </c>
      <c r="F46" s="130" t="str">
        <f>IF(エントリーシート団体用No.3!I15="","",COUNTA(エントリーシート団体用No.3!I15))</f>
        <v/>
      </c>
      <c r="G46" s="130" t="str">
        <f t="shared" si="5"/>
        <v/>
      </c>
      <c r="H46" s="130">
        <f>COUNTIF(エントリーシート団体用No.3!K15:N15,"①")+COUNTIF(エントリーシート団体用No.3!K15:N15,"②")+COUNTIF(エントリーシート団体用No.3!K15:N15,"③")+COUNTIF(エントリーシート団体用No.3!K15:N15,"④")+COUNTIF(エントリーシート団体用No.3!K15:N15,"⑤")+COUNTIF(エントリーシート団体用No.3!K15:N15,"⑥")+COUNTIF(エントリーシート団体用No.3!K15:N15,"⑦")+COUNTIF(エントリーシート団体用No.3!K15:N15,"⑧")+COUNTIF(エントリーシート団体用No.3!K15:N15,"⑨")+COUNTIF(エントリーシート団体用No.3!K15:N15,"⑩")</f>
        <v>0</v>
      </c>
      <c r="I46" s="130" t="str">
        <f t="shared" si="9"/>
        <v/>
      </c>
      <c r="J46" s="130" t="str">
        <f t="shared" si="2"/>
        <v/>
      </c>
      <c r="K46" s="130" t="str">
        <f t="shared" si="10"/>
        <v/>
      </c>
      <c r="L46" s="141">
        <f>COUNTIF(エントリーシート団体用No.3!O15,"①")+COUNTIF(エントリーシート団体用No.3!O15,"②")+COUNTIF(エントリーシート団体用No.3!O15,"③")+COUNTIF(エントリーシート団体用No.3!O15,"④")+COUNTIF(エントリーシート団体用No.3!O15,"⑤")+COUNTIF(エントリーシート団体用No.3!O15,"⑥")+COUNTIF(エントリーシート団体用No.3!O15,"⑦")+COUNTIF(エントリーシート団体用No.3!O15,"⑧")+COUNTIF(エントリーシート団体用No.3!O15,"⑨")+COUNTIF(エントリーシート団体用No.3!O15,"⑩")</f>
        <v>0</v>
      </c>
      <c r="M46" s="130" t="str">
        <f t="shared" si="11"/>
        <v/>
      </c>
    </row>
    <row r="47" spans="1:13" x14ac:dyDescent="0.15">
      <c r="A47" s="134"/>
      <c r="B47" s="133">
        <v>46</v>
      </c>
      <c r="C47" s="133" t="str">
        <f>IF(エントリーシート団体用No.3!C16="","",エントリーシート団体用No.3!C16)</f>
        <v/>
      </c>
      <c r="D47" s="130" t="str">
        <f>IF(エントリーシート団体用No.3!F16="","",VLOOKUP(エントリーシート団体用No.3!F16,エントリーシート団体用No.3!$R$10:$U$26,4,FALSE))</f>
        <v/>
      </c>
      <c r="E47" s="130" t="str">
        <f>IF(エントリーシート団体用No.3!G16="","",COUNTA(エントリーシート団体用No.3!G16))</f>
        <v/>
      </c>
      <c r="F47" s="130" t="str">
        <f>IF(エントリーシート団体用No.3!I16="","",COUNTA(エントリーシート団体用No.3!I16))</f>
        <v/>
      </c>
      <c r="G47" s="130" t="str">
        <f t="shared" si="5"/>
        <v/>
      </c>
      <c r="H47" s="130">
        <f>COUNTIF(エントリーシート団体用No.3!K16:N16,"①")+COUNTIF(エントリーシート団体用No.3!K16:N16,"②")+COUNTIF(エントリーシート団体用No.3!K16:N16,"③")+COUNTIF(エントリーシート団体用No.3!K16:N16,"④")+COUNTIF(エントリーシート団体用No.3!K16:N16,"⑤")+COUNTIF(エントリーシート団体用No.3!K16:N16,"⑥")+COUNTIF(エントリーシート団体用No.3!K16:N16,"⑦")+COUNTIF(エントリーシート団体用No.3!K16:N16,"⑧")+COUNTIF(エントリーシート団体用No.3!K16:N16,"⑨")+COUNTIF(エントリーシート団体用No.3!K16:N16,"⑩")</f>
        <v>0</v>
      </c>
      <c r="I47" s="130" t="str">
        <f t="shared" si="9"/>
        <v/>
      </c>
      <c r="J47" s="130" t="str">
        <f t="shared" si="2"/>
        <v/>
      </c>
      <c r="K47" s="130" t="str">
        <f t="shared" si="10"/>
        <v/>
      </c>
      <c r="L47" s="141">
        <f>COUNTIF(エントリーシート団体用No.3!O16,"①")+COUNTIF(エントリーシート団体用No.3!O16,"②")+COUNTIF(エントリーシート団体用No.3!O16,"③")+COUNTIF(エントリーシート団体用No.3!O16,"④")+COUNTIF(エントリーシート団体用No.3!O16,"⑤")+COUNTIF(エントリーシート団体用No.3!O16,"⑥")+COUNTIF(エントリーシート団体用No.3!O16,"⑦")+COUNTIF(エントリーシート団体用No.3!O16,"⑧")+COUNTIF(エントリーシート団体用No.3!O16,"⑨")+COUNTIF(エントリーシート団体用No.3!O16,"⑩")</f>
        <v>0</v>
      </c>
      <c r="M47" s="130" t="str">
        <f t="shared" si="11"/>
        <v/>
      </c>
    </row>
    <row r="48" spans="1:13" x14ac:dyDescent="0.15">
      <c r="A48" s="134"/>
      <c r="B48" s="133">
        <v>47</v>
      </c>
      <c r="C48" s="133" t="str">
        <f>IF(エントリーシート団体用No.3!C17="","",エントリーシート団体用No.3!C17)</f>
        <v/>
      </c>
      <c r="D48" s="130" t="str">
        <f>IF(エントリーシート団体用No.3!F17="","",VLOOKUP(エントリーシート団体用No.3!F17,エントリーシート団体用No.3!$R$10:$U$26,4,FALSE))</f>
        <v/>
      </c>
      <c r="E48" s="130" t="str">
        <f>IF(エントリーシート団体用No.3!G17="","",COUNTA(エントリーシート団体用No.3!G17))</f>
        <v/>
      </c>
      <c r="F48" s="130" t="str">
        <f>IF(エントリーシート団体用No.3!I17="","",COUNTA(エントリーシート団体用No.3!I17))</f>
        <v/>
      </c>
      <c r="G48" s="130" t="str">
        <f t="shared" si="5"/>
        <v/>
      </c>
      <c r="H48" s="130">
        <f>COUNTIF(エントリーシート団体用No.3!K17:N17,"①")+COUNTIF(エントリーシート団体用No.3!K17:N17,"②")+COUNTIF(エントリーシート団体用No.3!K17:N17,"③")+COUNTIF(エントリーシート団体用No.3!K17:N17,"④")+COUNTIF(エントリーシート団体用No.3!K17:N17,"⑤")+COUNTIF(エントリーシート団体用No.3!K17:N17,"⑥")+COUNTIF(エントリーシート団体用No.3!K17:N17,"⑦")+COUNTIF(エントリーシート団体用No.3!K17:N17,"⑧")+COUNTIF(エントリーシート団体用No.3!K17:N17,"⑨")+COUNTIF(エントリーシート団体用No.3!K17:N17,"⑩")</f>
        <v>0</v>
      </c>
      <c r="I48" s="130" t="str">
        <f t="shared" si="9"/>
        <v/>
      </c>
      <c r="J48" s="130" t="str">
        <f t="shared" si="2"/>
        <v/>
      </c>
      <c r="K48" s="130" t="str">
        <f t="shared" si="10"/>
        <v/>
      </c>
      <c r="L48" s="141">
        <f>COUNTIF(エントリーシート団体用No.3!O17,"①")+COUNTIF(エントリーシート団体用No.3!O17,"②")+COUNTIF(エントリーシート団体用No.3!O17,"③")+COUNTIF(エントリーシート団体用No.3!O17,"④")+COUNTIF(エントリーシート団体用No.3!O17,"⑤")+COUNTIF(エントリーシート団体用No.3!O17,"⑥")+COUNTIF(エントリーシート団体用No.3!O17,"⑦")+COUNTIF(エントリーシート団体用No.3!O17,"⑧")+COUNTIF(エントリーシート団体用No.3!O17,"⑨")+COUNTIF(エントリーシート団体用No.3!O17,"⑩")</f>
        <v>0</v>
      </c>
      <c r="M48" s="130" t="str">
        <f t="shared" si="11"/>
        <v/>
      </c>
    </row>
    <row r="49" spans="1:13" x14ac:dyDescent="0.15">
      <c r="A49" s="134"/>
      <c r="B49" s="133">
        <v>48</v>
      </c>
      <c r="C49" s="133" t="str">
        <f>IF(エントリーシート団体用No.3!C18="","",エントリーシート団体用No.3!C18)</f>
        <v/>
      </c>
      <c r="D49" s="130" t="str">
        <f>IF(エントリーシート団体用No.3!F18="","",VLOOKUP(エントリーシート団体用No.3!F18,エントリーシート団体用No.3!$R$10:$U$26,4,FALSE))</f>
        <v/>
      </c>
      <c r="E49" s="130" t="str">
        <f>IF(エントリーシート団体用No.3!G18="","",COUNTA(エントリーシート団体用No.3!G18))</f>
        <v/>
      </c>
      <c r="F49" s="130" t="str">
        <f>IF(エントリーシート団体用No.3!I18="","",COUNTA(エントリーシート団体用No.3!I18))</f>
        <v/>
      </c>
      <c r="G49" s="130" t="str">
        <f t="shared" si="5"/>
        <v/>
      </c>
      <c r="H49" s="130">
        <f>COUNTIF(エントリーシート団体用No.3!K18:N18,"①")+COUNTIF(エントリーシート団体用No.3!K18:N18,"②")+COUNTIF(エントリーシート団体用No.3!K18:N18,"③")+COUNTIF(エントリーシート団体用No.3!K18:N18,"④")+COUNTIF(エントリーシート団体用No.3!K18:N18,"⑤")+COUNTIF(エントリーシート団体用No.3!K18:N18,"⑥")+COUNTIF(エントリーシート団体用No.3!K18:N18,"⑦")+COUNTIF(エントリーシート団体用No.3!K18:N18,"⑧")+COUNTIF(エントリーシート団体用No.3!K18:N18,"⑨")+COUNTIF(エントリーシート団体用No.3!K18:N18,"⑩")</f>
        <v>0</v>
      </c>
      <c r="I49" s="130" t="str">
        <f t="shared" si="9"/>
        <v/>
      </c>
      <c r="J49" s="130" t="str">
        <f t="shared" si="2"/>
        <v/>
      </c>
      <c r="K49" s="130" t="str">
        <f t="shared" si="10"/>
        <v/>
      </c>
      <c r="L49" s="141">
        <f>COUNTIF(エントリーシート団体用No.3!O18,"①")+COUNTIF(エントリーシート団体用No.3!O18,"②")+COUNTIF(エントリーシート団体用No.3!O18,"③")+COUNTIF(エントリーシート団体用No.3!O18,"④")+COUNTIF(エントリーシート団体用No.3!O18,"⑤")+COUNTIF(エントリーシート団体用No.3!O18,"⑥")+COUNTIF(エントリーシート団体用No.3!O18,"⑦")+COUNTIF(エントリーシート団体用No.3!O18,"⑧")+COUNTIF(エントリーシート団体用No.3!O18,"⑨")+COUNTIF(エントリーシート団体用No.3!O18,"⑩")</f>
        <v>0</v>
      </c>
      <c r="M49" s="130" t="str">
        <f t="shared" si="11"/>
        <v/>
      </c>
    </row>
    <row r="50" spans="1:13" x14ac:dyDescent="0.15">
      <c r="A50" s="134"/>
      <c r="B50" s="133">
        <v>49</v>
      </c>
      <c r="C50" s="133" t="str">
        <f>IF(エントリーシート団体用No.3!C19="","",エントリーシート団体用No.3!C19)</f>
        <v/>
      </c>
      <c r="D50" s="130" t="str">
        <f>IF(エントリーシート団体用No.3!F19="","",VLOOKUP(エントリーシート団体用No.3!F19,エントリーシート団体用No.3!$R$10:$U$26,4,FALSE))</f>
        <v/>
      </c>
      <c r="E50" s="130" t="str">
        <f>IF(エントリーシート団体用No.3!G19="","",COUNTA(エントリーシート団体用No.3!G19))</f>
        <v/>
      </c>
      <c r="F50" s="130" t="str">
        <f>IF(エントリーシート団体用No.3!I19="","",COUNTA(エントリーシート団体用No.3!I19))</f>
        <v/>
      </c>
      <c r="G50" s="130" t="str">
        <f t="shared" si="5"/>
        <v/>
      </c>
      <c r="H50" s="130">
        <f>COUNTIF(エントリーシート団体用No.3!K19:N19,"①")+COUNTIF(エントリーシート団体用No.3!K19:N19,"②")+COUNTIF(エントリーシート団体用No.3!K19:N19,"③")+COUNTIF(エントリーシート団体用No.3!K19:N19,"④")+COUNTIF(エントリーシート団体用No.3!K19:N19,"⑤")+COUNTIF(エントリーシート団体用No.3!K19:N19,"⑥")+COUNTIF(エントリーシート団体用No.3!K19:N19,"⑦")+COUNTIF(エントリーシート団体用No.3!K19:N19,"⑧")+COUNTIF(エントリーシート団体用No.3!K19:N19,"⑨")+COUNTIF(エントリーシート団体用No.3!K19:N19,"⑩")</f>
        <v>0</v>
      </c>
      <c r="I50" s="130" t="str">
        <f t="shared" si="9"/>
        <v/>
      </c>
      <c r="J50" s="130" t="str">
        <f t="shared" si="2"/>
        <v/>
      </c>
      <c r="K50" s="130" t="str">
        <f t="shared" si="10"/>
        <v/>
      </c>
      <c r="L50" s="141">
        <f>COUNTIF(エントリーシート団体用No.3!O19,"①")+COUNTIF(エントリーシート団体用No.3!O19,"②")+COUNTIF(エントリーシート団体用No.3!O19,"③")+COUNTIF(エントリーシート団体用No.3!O19,"④")+COUNTIF(エントリーシート団体用No.3!O19,"⑤")+COUNTIF(エントリーシート団体用No.3!O19,"⑥")+COUNTIF(エントリーシート団体用No.3!O19,"⑦")+COUNTIF(エントリーシート団体用No.3!O19,"⑧")+COUNTIF(エントリーシート団体用No.3!O19,"⑨")+COUNTIF(エントリーシート団体用No.3!O19,"⑩")</f>
        <v>0</v>
      </c>
      <c r="M50" s="130" t="str">
        <f t="shared" si="11"/>
        <v/>
      </c>
    </row>
    <row r="51" spans="1:13" x14ac:dyDescent="0.15">
      <c r="A51" s="134"/>
      <c r="B51" s="133">
        <v>50</v>
      </c>
      <c r="C51" s="133" t="str">
        <f>IF(エントリーシート団体用No.3!C20="","",エントリーシート団体用No.3!C20)</f>
        <v/>
      </c>
      <c r="D51" s="130" t="str">
        <f>IF(エントリーシート団体用No.3!F20="","",VLOOKUP(エントリーシート団体用No.3!F20,エントリーシート団体用No.3!$R$10:$U$26,4,FALSE))</f>
        <v/>
      </c>
      <c r="E51" s="130" t="str">
        <f>IF(エントリーシート団体用No.3!G20="","",COUNTA(エントリーシート団体用No.3!G20))</f>
        <v/>
      </c>
      <c r="F51" s="130" t="str">
        <f>IF(エントリーシート団体用No.3!I20="","",COUNTA(エントリーシート団体用No.3!I20))</f>
        <v/>
      </c>
      <c r="G51" s="130" t="str">
        <f t="shared" si="5"/>
        <v/>
      </c>
      <c r="H51" s="130">
        <f>COUNTIF(エントリーシート団体用No.3!K20:N20,"①")+COUNTIF(エントリーシート団体用No.3!K20:N20,"②")+COUNTIF(エントリーシート団体用No.3!K20:N20,"③")+COUNTIF(エントリーシート団体用No.3!K20:N20,"④")+COUNTIF(エントリーシート団体用No.3!K20:N20,"⑤")+COUNTIF(エントリーシート団体用No.3!K20:N20,"⑥")+COUNTIF(エントリーシート団体用No.3!K20:N20,"⑦")+COUNTIF(エントリーシート団体用No.3!K20:N20,"⑧")+COUNTIF(エントリーシート団体用No.3!K20:N20,"⑨")+COUNTIF(エントリーシート団体用No.3!K20:N20,"⑩")</f>
        <v>0</v>
      </c>
      <c r="I51" s="130" t="str">
        <f t="shared" si="9"/>
        <v/>
      </c>
      <c r="J51" s="130" t="str">
        <f t="shared" si="2"/>
        <v/>
      </c>
      <c r="K51" s="130" t="str">
        <f t="shared" si="10"/>
        <v/>
      </c>
      <c r="L51" s="141">
        <f>COUNTIF(エントリーシート団体用No.3!O20,"①")+COUNTIF(エントリーシート団体用No.3!O20,"②")+COUNTIF(エントリーシート団体用No.3!O20,"③")+COUNTIF(エントリーシート団体用No.3!O20,"④")+COUNTIF(エントリーシート団体用No.3!O20,"⑤")+COUNTIF(エントリーシート団体用No.3!O20,"⑥")+COUNTIF(エントリーシート団体用No.3!O20,"⑦")+COUNTIF(エントリーシート団体用No.3!O20,"⑧")+COUNTIF(エントリーシート団体用No.3!O20,"⑨")+COUNTIF(エントリーシート団体用No.3!O20,"⑩")</f>
        <v>0</v>
      </c>
      <c r="M51" s="130" t="str">
        <f t="shared" si="11"/>
        <v/>
      </c>
    </row>
    <row r="52" spans="1:13" x14ac:dyDescent="0.15">
      <c r="A52" s="134"/>
      <c r="B52" s="133">
        <v>51</v>
      </c>
      <c r="C52" s="133" t="str">
        <f>IF(エントリーシート団体用No.3!C21="","",エントリーシート団体用No.3!C21)</f>
        <v/>
      </c>
      <c r="D52" s="130" t="str">
        <f>IF(エントリーシート団体用No.3!F21="","",VLOOKUP(エントリーシート団体用No.3!F21,エントリーシート団体用No.3!$R$10:$U$26,4,FALSE))</f>
        <v/>
      </c>
      <c r="E52" s="130" t="str">
        <f>IF(エントリーシート団体用No.3!G21="","",COUNTA(エントリーシート団体用No.3!G21))</f>
        <v/>
      </c>
      <c r="F52" s="130" t="str">
        <f>IF(エントリーシート団体用No.3!I21="","",COUNTA(エントリーシート団体用No.3!I21))</f>
        <v/>
      </c>
      <c r="G52" s="130" t="str">
        <f t="shared" si="5"/>
        <v/>
      </c>
      <c r="H52" s="130">
        <f>COUNTIF(エントリーシート団体用No.3!K21:N21,"①")+COUNTIF(エントリーシート団体用No.3!K21:N21,"②")+COUNTIF(エントリーシート団体用No.3!K21:N21,"③")+COUNTIF(エントリーシート団体用No.3!K21:N21,"④")+COUNTIF(エントリーシート団体用No.3!K21:N21,"⑤")+COUNTIF(エントリーシート団体用No.3!K21:N21,"⑥")+COUNTIF(エントリーシート団体用No.3!K21:N21,"⑦")+COUNTIF(エントリーシート団体用No.3!K21:N21,"⑧")+COUNTIF(エントリーシート団体用No.3!K21:N21,"⑨")+COUNTIF(エントリーシート団体用No.3!K21:N21,"⑩")</f>
        <v>0</v>
      </c>
      <c r="I52" s="130" t="str">
        <f t="shared" si="9"/>
        <v/>
      </c>
      <c r="J52" s="130" t="str">
        <f t="shared" si="2"/>
        <v/>
      </c>
      <c r="K52" s="130" t="str">
        <f t="shared" si="10"/>
        <v/>
      </c>
      <c r="L52" s="141">
        <f>COUNTIF(エントリーシート団体用No.3!O21,"①")+COUNTIF(エントリーシート団体用No.3!O21,"②")+COUNTIF(エントリーシート団体用No.3!O21,"③")+COUNTIF(エントリーシート団体用No.3!O21,"④")+COUNTIF(エントリーシート団体用No.3!O21,"⑤")+COUNTIF(エントリーシート団体用No.3!O21,"⑥")+COUNTIF(エントリーシート団体用No.3!O21,"⑦")+COUNTIF(エントリーシート団体用No.3!O21,"⑧")+COUNTIF(エントリーシート団体用No.3!O21,"⑨")+COUNTIF(エントリーシート団体用No.3!O21,"⑩")</f>
        <v>0</v>
      </c>
      <c r="M52" s="130" t="str">
        <f t="shared" si="11"/>
        <v/>
      </c>
    </row>
    <row r="53" spans="1:13" x14ac:dyDescent="0.15">
      <c r="A53" s="134"/>
      <c r="B53" s="133">
        <v>52</v>
      </c>
      <c r="C53" s="133" t="str">
        <f>IF(エントリーシート団体用No.3!C22="","",エントリーシート団体用No.3!C22)</f>
        <v/>
      </c>
      <c r="D53" s="130" t="str">
        <f>IF(エントリーシート団体用No.3!F22="","",VLOOKUP(エントリーシート団体用No.3!F22,エントリーシート団体用No.3!$R$10:$U$26,4,FALSE))</f>
        <v/>
      </c>
      <c r="E53" s="130" t="str">
        <f>IF(エントリーシート団体用No.3!G22="","",COUNTA(エントリーシート団体用No.3!G22))</f>
        <v/>
      </c>
      <c r="F53" s="130" t="str">
        <f>IF(エントリーシート団体用No.3!I22="","",COUNTA(エントリーシート団体用No.3!I22))</f>
        <v/>
      </c>
      <c r="G53" s="130" t="str">
        <f t="shared" si="5"/>
        <v/>
      </c>
      <c r="H53" s="130">
        <f>COUNTIF(エントリーシート団体用No.3!K22:N22,"①")+COUNTIF(エントリーシート団体用No.3!K22:N22,"②")+COUNTIF(エントリーシート団体用No.3!K22:N22,"③")+COUNTIF(エントリーシート団体用No.3!K22:N22,"④")+COUNTIF(エントリーシート団体用No.3!K22:N22,"⑤")+COUNTIF(エントリーシート団体用No.3!K22:N22,"⑥")+COUNTIF(エントリーシート団体用No.3!K22:N22,"⑦")+COUNTIF(エントリーシート団体用No.3!K22:N22,"⑧")+COUNTIF(エントリーシート団体用No.3!K22:N22,"⑨")+COUNTIF(エントリーシート団体用No.3!K22:N22,"⑩")</f>
        <v>0</v>
      </c>
      <c r="I53" s="130" t="str">
        <f t="shared" si="9"/>
        <v/>
      </c>
      <c r="J53" s="130" t="str">
        <f t="shared" si="2"/>
        <v/>
      </c>
      <c r="K53" s="130" t="str">
        <f t="shared" si="10"/>
        <v/>
      </c>
      <c r="L53" s="141">
        <f>COUNTIF(エントリーシート団体用No.3!O22,"①")+COUNTIF(エントリーシート団体用No.3!O22,"②")+COUNTIF(エントリーシート団体用No.3!O22,"③")+COUNTIF(エントリーシート団体用No.3!O22,"④")+COUNTIF(エントリーシート団体用No.3!O22,"⑤")+COUNTIF(エントリーシート団体用No.3!O22,"⑥")+COUNTIF(エントリーシート団体用No.3!O22,"⑦")+COUNTIF(エントリーシート団体用No.3!O22,"⑧")+COUNTIF(エントリーシート団体用No.3!O22,"⑨")+COUNTIF(エントリーシート団体用No.3!O22,"⑩")</f>
        <v>0</v>
      </c>
      <c r="M53" s="130" t="str">
        <f t="shared" si="11"/>
        <v/>
      </c>
    </row>
    <row r="54" spans="1:13" x14ac:dyDescent="0.15">
      <c r="A54" s="134"/>
      <c r="B54" s="133">
        <v>53</v>
      </c>
      <c r="C54" s="133" t="str">
        <f>IF(エントリーシート団体用No.3!C23="","",エントリーシート団体用No.3!C23)</f>
        <v/>
      </c>
      <c r="D54" s="130" t="str">
        <f>IF(エントリーシート団体用No.3!F23="","",VLOOKUP(エントリーシート団体用No.3!F23,エントリーシート団体用No.3!$R$10:$U$26,4,FALSE))</f>
        <v/>
      </c>
      <c r="E54" s="130" t="str">
        <f>IF(エントリーシート団体用No.3!G23="","",COUNTA(エントリーシート団体用No.3!G23))</f>
        <v/>
      </c>
      <c r="F54" s="130" t="str">
        <f>IF(エントリーシート団体用No.3!I23="","",COUNTA(エントリーシート団体用No.3!I23))</f>
        <v/>
      </c>
      <c r="G54" s="130" t="str">
        <f t="shared" si="5"/>
        <v/>
      </c>
      <c r="H54" s="130">
        <f>COUNTIF(エントリーシート団体用No.3!K23:N23,"①")+COUNTIF(エントリーシート団体用No.3!K23:N23,"②")+COUNTIF(エントリーシート団体用No.3!K23:N23,"③")+COUNTIF(エントリーシート団体用No.3!K23:N23,"④")+COUNTIF(エントリーシート団体用No.3!K23:N23,"⑤")+COUNTIF(エントリーシート団体用No.3!K23:N23,"⑥")+COUNTIF(エントリーシート団体用No.3!K23:N23,"⑦")+COUNTIF(エントリーシート団体用No.3!K23:N23,"⑧")+COUNTIF(エントリーシート団体用No.3!K23:N23,"⑨")+COUNTIF(エントリーシート団体用No.3!K23:N23,"⑩")</f>
        <v>0</v>
      </c>
      <c r="I54" s="130" t="str">
        <f t="shared" si="9"/>
        <v/>
      </c>
      <c r="J54" s="130" t="str">
        <f t="shared" si="2"/>
        <v/>
      </c>
      <c r="K54" s="130" t="str">
        <f t="shared" si="10"/>
        <v/>
      </c>
      <c r="L54" s="141">
        <f>COUNTIF(エントリーシート団体用No.3!O23,"①")+COUNTIF(エントリーシート団体用No.3!O23,"②")+COUNTIF(エントリーシート団体用No.3!O23,"③")+COUNTIF(エントリーシート団体用No.3!O23,"④")+COUNTIF(エントリーシート団体用No.3!O23,"⑤")+COUNTIF(エントリーシート団体用No.3!O23,"⑥")+COUNTIF(エントリーシート団体用No.3!O23,"⑦")+COUNTIF(エントリーシート団体用No.3!O23,"⑧")+COUNTIF(エントリーシート団体用No.3!O23,"⑨")+COUNTIF(エントリーシート団体用No.3!O23,"⑩")</f>
        <v>0</v>
      </c>
      <c r="M54" s="130" t="str">
        <f t="shared" si="11"/>
        <v/>
      </c>
    </row>
    <row r="55" spans="1:13" x14ac:dyDescent="0.15">
      <c r="A55" s="134"/>
      <c r="B55" s="133">
        <v>54</v>
      </c>
      <c r="C55" s="133" t="str">
        <f>IF(エントリーシート団体用No.3!C24="","",エントリーシート団体用No.3!C24)</f>
        <v/>
      </c>
      <c r="D55" s="130" t="str">
        <f>IF(エントリーシート団体用No.3!F24="","",VLOOKUP(エントリーシート団体用No.3!F24,エントリーシート団体用No.3!$R$10:$U$26,4,FALSE))</f>
        <v/>
      </c>
      <c r="E55" s="130" t="str">
        <f>IF(エントリーシート団体用No.3!G24="","",COUNTA(エントリーシート団体用No.3!G24))</f>
        <v/>
      </c>
      <c r="F55" s="130" t="str">
        <f>IF(エントリーシート団体用No.3!I24="","",COUNTA(エントリーシート団体用No.3!I24))</f>
        <v/>
      </c>
      <c r="G55" s="130" t="str">
        <f t="shared" si="5"/>
        <v/>
      </c>
      <c r="H55" s="130">
        <f>COUNTIF(エントリーシート団体用No.3!K24:N24,"①")+COUNTIF(エントリーシート団体用No.3!K24:N24,"②")+COUNTIF(エントリーシート団体用No.3!K24:N24,"③")+COUNTIF(エントリーシート団体用No.3!K24:N24,"④")+COUNTIF(エントリーシート団体用No.3!K24:N24,"⑤")+COUNTIF(エントリーシート団体用No.3!K24:N24,"⑥")+COUNTIF(エントリーシート団体用No.3!K24:N24,"⑦")+COUNTIF(エントリーシート団体用No.3!K24:N24,"⑧")+COUNTIF(エントリーシート団体用No.3!K24:N24,"⑨")+COUNTIF(エントリーシート団体用No.3!K24:N24,"⑩")</f>
        <v>0</v>
      </c>
      <c r="I55" s="130" t="str">
        <f t="shared" si="9"/>
        <v/>
      </c>
      <c r="J55" s="130" t="str">
        <f t="shared" si="2"/>
        <v/>
      </c>
      <c r="K55" s="130" t="str">
        <f t="shared" si="10"/>
        <v/>
      </c>
      <c r="L55" s="141">
        <f>COUNTIF(エントリーシート団体用No.3!O24,"①")+COUNTIF(エントリーシート団体用No.3!O24,"②")+COUNTIF(エントリーシート団体用No.3!O24,"③")+COUNTIF(エントリーシート団体用No.3!O24,"④")+COUNTIF(エントリーシート団体用No.3!O24,"⑤")+COUNTIF(エントリーシート団体用No.3!O24,"⑥")+COUNTIF(エントリーシート団体用No.3!O24,"⑦")+COUNTIF(エントリーシート団体用No.3!O24,"⑧")+COUNTIF(エントリーシート団体用No.3!O24,"⑨")+COUNTIF(エントリーシート団体用No.3!O24,"⑩")</f>
        <v>0</v>
      </c>
      <c r="M55" s="130" t="str">
        <f t="shared" si="11"/>
        <v/>
      </c>
    </row>
    <row r="56" spans="1:13" x14ac:dyDescent="0.15">
      <c r="A56" s="134"/>
      <c r="B56" s="133">
        <v>55</v>
      </c>
      <c r="C56" s="133" t="str">
        <f>IF(エントリーシート団体用No.3!C25="","",エントリーシート団体用No.3!C25)</f>
        <v/>
      </c>
      <c r="D56" s="130" t="str">
        <f>IF(エントリーシート団体用No.3!F25="","",VLOOKUP(エントリーシート団体用No.3!F25,エントリーシート団体用No.3!$R$10:$U$26,4,FALSE))</f>
        <v/>
      </c>
      <c r="E56" s="130" t="str">
        <f>IF(エントリーシート団体用No.3!G25="","",COUNTA(エントリーシート団体用No.3!G25))</f>
        <v/>
      </c>
      <c r="F56" s="130" t="str">
        <f>IF(エントリーシート団体用No.3!I25="","",COUNTA(エントリーシート団体用No.3!I25))</f>
        <v/>
      </c>
      <c r="G56" s="130" t="str">
        <f t="shared" si="5"/>
        <v/>
      </c>
      <c r="H56" s="130">
        <f>COUNTIF(エントリーシート団体用No.3!K25:N25,"①")+COUNTIF(エントリーシート団体用No.3!K25:N25,"②")+COUNTIF(エントリーシート団体用No.3!K25:N25,"③")+COUNTIF(エントリーシート団体用No.3!K25:N25,"④")+COUNTIF(エントリーシート団体用No.3!K25:N25,"⑤")+COUNTIF(エントリーシート団体用No.3!K25:N25,"⑥")+COUNTIF(エントリーシート団体用No.3!K25:N25,"⑦")+COUNTIF(エントリーシート団体用No.3!K25:N25,"⑧")+COUNTIF(エントリーシート団体用No.3!K25:N25,"⑨")+COUNTIF(エントリーシート団体用No.3!K25:N25,"⑩")</f>
        <v>0</v>
      </c>
      <c r="I56" s="130" t="str">
        <f t="shared" si="9"/>
        <v/>
      </c>
      <c r="J56" s="130" t="str">
        <f t="shared" si="2"/>
        <v/>
      </c>
      <c r="K56" s="130" t="str">
        <f t="shared" si="10"/>
        <v/>
      </c>
      <c r="L56" s="141">
        <f>COUNTIF(エントリーシート団体用No.3!O25,"①")+COUNTIF(エントリーシート団体用No.3!O25,"②")+COUNTIF(エントリーシート団体用No.3!O25,"③")+COUNTIF(エントリーシート団体用No.3!O25,"④")+COUNTIF(エントリーシート団体用No.3!O25,"⑤")+COUNTIF(エントリーシート団体用No.3!O25,"⑥")+COUNTIF(エントリーシート団体用No.3!O25,"⑦")+COUNTIF(エントリーシート団体用No.3!O25,"⑧")+COUNTIF(エントリーシート団体用No.3!O25,"⑨")+COUNTIF(エントリーシート団体用No.3!O25,"⑩")</f>
        <v>0</v>
      </c>
      <c r="M56" s="130" t="str">
        <f t="shared" si="11"/>
        <v/>
      </c>
    </row>
    <row r="57" spans="1:13" x14ac:dyDescent="0.15">
      <c r="A57" s="134"/>
      <c r="B57" s="133">
        <v>56</v>
      </c>
      <c r="C57" s="133" t="str">
        <f>IF(エントリーシート団体用No.3!C26="","",エントリーシート団体用No.3!C26)</f>
        <v/>
      </c>
      <c r="D57" s="130" t="str">
        <f>IF(エントリーシート団体用No.3!F26="","",VLOOKUP(エントリーシート団体用No.3!F26,エントリーシート団体用No.3!$R$10:$U$26,4,FALSE))</f>
        <v/>
      </c>
      <c r="E57" s="130" t="str">
        <f>IF(エントリーシート団体用No.3!G26="","",COUNTA(エントリーシート団体用No.3!G26))</f>
        <v/>
      </c>
      <c r="F57" s="130" t="str">
        <f>IF(エントリーシート団体用No.3!I26="","",COUNTA(エントリーシート団体用No.3!I26))</f>
        <v/>
      </c>
      <c r="G57" s="130" t="str">
        <f t="shared" si="5"/>
        <v/>
      </c>
      <c r="H57" s="130">
        <f>COUNTIF(エントリーシート団体用No.3!K26:N26,"①")+COUNTIF(エントリーシート団体用No.3!K26:N26,"②")+COUNTIF(エントリーシート団体用No.3!K26:N26,"③")+COUNTIF(エントリーシート団体用No.3!K26:N26,"④")+COUNTIF(エントリーシート団体用No.3!K26:N26,"⑤")+COUNTIF(エントリーシート団体用No.3!K26:N26,"⑥")+COUNTIF(エントリーシート団体用No.3!K26:N26,"⑦")+COUNTIF(エントリーシート団体用No.3!K26:N26,"⑧")+COUNTIF(エントリーシート団体用No.3!K26:N26,"⑨")+COUNTIF(エントリーシート団体用No.3!K26:N26,"⑩")</f>
        <v>0</v>
      </c>
      <c r="I57" s="130" t="str">
        <f t="shared" si="9"/>
        <v/>
      </c>
      <c r="J57" s="130" t="str">
        <f t="shared" si="2"/>
        <v/>
      </c>
      <c r="K57" s="130" t="str">
        <f t="shared" si="10"/>
        <v/>
      </c>
      <c r="L57" s="141">
        <f>COUNTIF(エントリーシート団体用No.3!O26,"①")+COUNTIF(エントリーシート団体用No.3!O26,"②")+COUNTIF(エントリーシート団体用No.3!O26,"③")+COUNTIF(エントリーシート団体用No.3!O26,"④")+COUNTIF(エントリーシート団体用No.3!O26,"⑤")+COUNTIF(エントリーシート団体用No.3!O26,"⑥")+COUNTIF(エントリーシート団体用No.3!O26,"⑦")+COUNTIF(エントリーシート団体用No.3!O26,"⑧")+COUNTIF(エントリーシート団体用No.3!O26,"⑨")+COUNTIF(エントリーシート団体用No.3!O26,"⑩")</f>
        <v>0</v>
      </c>
      <c r="M57" s="130" t="str">
        <f t="shared" si="11"/>
        <v/>
      </c>
    </row>
    <row r="58" spans="1:13" x14ac:dyDescent="0.15">
      <c r="A58" s="134"/>
      <c r="B58" s="133">
        <v>57</v>
      </c>
      <c r="C58" s="133" t="str">
        <f>IF(エントリーシート団体用No.3!C27="","",エントリーシート団体用No.3!C27)</f>
        <v/>
      </c>
      <c r="D58" s="130" t="str">
        <f>IF(エントリーシート団体用No.3!F27="","",VLOOKUP(エントリーシート団体用No.3!F27,エントリーシート団体用No.3!$R$10:$U$26,4,FALSE))</f>
        <v/>
      </c>
      <c r="E58" s="130" t="str">
        <f>IF(エントリーシート団体用No.3!G27="","",COUNTA(エントリーシート団体用No.3!G27))</f>
        <v/>
      </c>
      <c r="F58" s="130" t="str">
        <f>IF(エントリーシート団体用No.3!I27="","",COUNTA(エントリーシート団体用No.3!I27))</f>
        <v/>
      </c>
      <c r="G58" s="130" t="str">
        <f t="shared" si="5"/>
        <v/>
      </c>
      <c r="H58" s="130">
        <f>COUNTIF(エントリーシート団体用No.3!K27:N27,"①")+COUNTIF(エントリーシート団体用No.3!K27:N27,"②")+COUNTIF(エントリーシート団体用No.3!K27:N27,"③")+COUNTIF(エントリーシート団体用No.3!K27:N27,"④")+COUNTIF(エントリーシート団体用No.3!K27:N27,"⑤")+COUNTIF(エントリーシート団体用No.3!K27:N27,"⑥")+COUNTIF(エントリーシート団体用No.3!K27:N27,"⑦")+COUNTIF(エントリーシート団体用No.3!K27:N27,"⑧")+COUNTIF(エントリーシート団体用No.3!K27:N27,"⑨")+COUNTIF(エントリーシート団体用No.3!K27:N27,"⑩")</f>
        <v>0</v>
      </c>
      <c r="I58" s="130" t="str">
        <f t="shared" si="9"/>
        <v/>
      </c>
      <c r="J58" s="130" t="str">
        <f t="shared" si="2"/>
        <v/>
      </c>
      <c r="K58" s="130" t="str">
        <f t="shared" si="10"/>
        <v/>
      </c>
      <c r="L58" s="141">
        <f>COUNTIF(エントリーシート団体用No.3!O27,"①")+COUNTIF(エントリーシート団体用No.3!O27,"②")+COUNTIF(エントリーシート団体用No.3!O27,"③")+COUNTIF(エントリーシート団体用No.3!O27,"④")+COUNTIF(エントリーシート団体用No.3!O27,"⑤")+COUNTIF(エントリーシート団体用No.3!O27,"⑥")+COUNTIF(エントリーシート団体用No.3!O27,"⑦")+COUNTIF(エントリーシート団体用No.3!O27,"⑧")+COUNTIF(エントリーシート団体用No.3!O27,"⑨")+COUNTIF(エントリーシート団体用No.3!O27,"⑩")</f>
        <v>0</v>
      </c>
      <c r="M58" s="130" t="str">
        <f t="shared" si="11"/>
        <v/>
      </c>
    </row>
    <row r="59" spans="1:13" x14ac:dyDescent="0.15">
      <c r="A59" s="134"/>
      <c r="B59" s="133">
        <v>58</v>
      </c>
      <c r="C59" s="133" t="str">
        <f>IF(エントリーシート団体用No.3!C28="","",エントリーシート団体用No.3!C28)</f>
        <v/>
      </c>
      <c r="D59" s="130" t="str">
        <f>IF(エントリーシート団体用No.3!F28="","",VLOOKUP(エントリーシート団体用No.3!F28,エントリーシート団体用No.3!$R$10:$U$26,4,FALSE))</f>
        <v/>
      </c>
      <c r="E59" s="130" t="str">
        <f>IF(エントリーシート団体用No.3!G28="","",COUNTA(エントリーシート団体用No.3!G28))</f>
        <v/>
      </c>
      <c r="F59" s="130" t="str">
        <f>IF(エントリーシート団体用No.3!I28="","",COUNTA(エントリーシート団体用No.3!I28))</f>
        <v/>
      </c>
      <c r="G59" s="130" t="str">
        <f t="shared" si="5"/>
        <v/>
      </c>
      <c r="H59" s="130">
        <f>COUNTIF(エントリーシート団体用No.3!K28:N28,"①")+COUNTIF(エントリーシート団体用No.3!K28:N28,"②")+COUNTIF(エントリーシート団体用No.3!K28:N28,"③")+COUNTIF(エントリーシート団体用No.3!K28:N28,"④")+COUNTIF(エントリーシート団体用No.3!K28:N28,"⑤")+COUNTIF(エントリーシート団体用No.3!K28:N28,"⑥")+COUNTIF(エントリーシート団体用No.3!K28:N28,"⑦")+COUNTIF(エントリーシート団体用No.3!K28:N28,"⑧")+COUNTIF(エントリーシート団体用No.3!K28:N28,"⑨")+COUNTIF(エントリーシート団体用No.3!K28:N28,"⑩")</f>
        <v>0</v>
      </c>
      <c r="I59" s="130" t="str">
        <f t="shared" si="9"/>
        <v/>
      </c>
      <c r="J59" s="130" t="str">
        <f t="shared" si="2"/>
        <v/>
      </c>
      <c r="K59" s="130" t="str">
        <f t="shared" si="10"/>
        <v/>
      </c>
      <c r="L59" s="141">
        <f>COUNTIF(エントリーシート団体用No.3!O28,"①")+COUNTIF(エントリーシート団体用No.3!O28,"②")+COUNTIF(エントリーシート団体用No.3!O28,"③")+COUNTIF(エントリーシート団体用No.3!O28,"④")+COUNTIF(エントリーシート団体用No.3!O28,"⑤")+COUNTIF(エントリーシート団体用No.3!O28,"⑥")+COUNTIF(エントリーシート団体用No.3!O28,"⑦")+COUNTIF(エントリーシート団体用No.3!O28,"⑧")+COUNTIF(エントリーシート団体用No.3!O28,"⑨")+COUNTIF(エントリーシート団体用No.3!O28,"⑩")</f>
        <v>0</v>
      </c>
      <c r="M59" s="130" t="str">
        <f t="shared" si="11"/>
        <v/>
      </c>
    </row>
    <row r="60" spans="1:13" x14ac:dyDescent="0.15">
      <c r="A60" s="134"/>
      <c r="B60" s="133">
        <v>59</v>
      </c>
      <c r="C60" s="133" t="str">
        <f>IF(エントリーシート団体用No.3!C29="","",エントリーシート団体用No.3!C29)</f>
        <v/>
      </c>
      <c r="D60" s="130" t="str">
        <f>IF(エントリーシート団体用No.3!F29="","",VLOOKUP(エントリーシート団体用No.3!F29,エントリーシート団体用No.3!$R$10:$U$26,4,FALSE))</f>
        <v/>
      </c>
      <c r="E60" s="130" t="str">
        <f>IF(エントリーシート団体用No.3!G29="","",COUNTA(エントリーシート団体用No.3!G29))</f>
        <v/>
      </c>
      <c r="F60" s="130" t="str">
        <f>IF(エントリーシート団体用No.3!I29="","",COUNTA(エントリーシート団体用No.3!I29))</f>
        <v/>
      </c>
      <c r="G60" s="130" t="str">
        <f t="shared" si="5"/>
        <v/>
      </c>
      <c r="H60" s="130">
        <f>COUNTIF(エントリーシート団体用No.3!K29:N29,"①")+COUNTIF(エントリーシート団体用No.3!K29:N29,"②")+COUNTIF(エントリーシート団体用No.3!K29:N29,"③")+COUNTIF(エントリーシート団体用No.3!K29:N29,"④")+COUNTIF(エントリーシート団体用No.3!K29:N29,"⑤")+COUNTIF(エントリーシート団体用No.3!K29:N29,"⑥")+COUNTIF(エントリーシート団体用No.3!K29:N29,"⑦")+COUNTIF(エントリーシート団体用No.3!K29:N29,"⑧")+COUNTIF(エントリーシート団体用No.3!K29:N29,"⑨")+COUNTIF(エントリーシート団体用No.3!K29:N29,"⑩")</f>
        <v>0</v>
      </c>
      <c r="I60" s="130" t="str">
        <f t="shared" si="9"/>
        <v/>
      </c>
      <c r="J60" s="130" t="str">
        <f t="shared" si="2"/>
        <v/>
      </c>
      <c r="K60" s="130" t="str">
        <f t="shared" si="10"/>
        <v/>
      </c>
      <c r="L60" s="141">
        <f>COUNTIF(エントリーシート団体用No.3!O29,"①")+COUNTIF(エントリーシート団体用No.3!O29,"②")+COUNTIF(エントリーシート団体用No.3!O29,"③")+COUNTIF(エントリーシート団体用No.3!O29,"④")+COUNTIF(エントリーシート団体用No.3!O29,"⑤")+COUNTIF(エントリーシート団体用No.3!O29,"⑥")+COUNTIF(エントリーシート団体用No.3!O29,"⑦")+COUNTIF(エントリーシート団体用No.3!O29,"⑧")+COUNTIF(エントリーシート団体用No.3!O29,"⑨")+COUNTIF(エントリーシート団体用No.3!O29,"⑩")</f>
        <v>0</v>
      </c>
      <c r="M60" s="130" t="str">
        <f t="shared" si="11"/>
        <v/>
      </c>
    </row>
    <row r="61" spans="1:13" x14ac:dyDescent="0.15">
      <c r="A61" s="135"/>
      <c r="B61" s="144">
        <v>60</v>
      </c>
      <c r="C61" s="133" t="str">
        <f>IF(エントリーシート団体用No.3!C30="","",エントリーシート団体用No.3!C30)</f>
        <v/>
      </c>
      <c r="D61" s="130" t="str">
        <f>IF(エントリーシート団体用No.3!F30="","",VLOOKUP(エントリーシート団体用No.3!F30,エントリーシート団体用No.3!$R$10:$U$26,4,FALSE))</f>
        <v/>
      </c>
      <c r="E61" s="130" t="str">
        <f>IF(エントリーシート団体用No.3!G30="","",COUNTA(エントリーシート団体用No.3!G30))</f>
        <v/>
      </c>
      <c r="F61" s="130" t="str">
        <f>IF(エントリーシート団体用No.3!I30="","",COUNTA(エントリーシート団体用No.3!I30))</f>
        <v/>
      </c>
      <c r="G61" s="130" t="str">
        <f t="shared" si="5"/>
        <v/>
      </c>
      <c r="H61" s="130">
        <f>COUNTIF(エントリーシート団体用No.3!K30:N30,"①")+COUNTIF(エントリーシート団体用No.3!K30:N30,"②")+COUNTIF(エントリーシート団体用No.3!K30:N30,"③")+COUNTIF(エントリーシート団体用No.3!K30:N30,"④")+COUNTIF(エントリーシート団体用No.3!K30:N30,"⑤")+COUNTIF(エントリーシート団体用No.3!K30:N30,"⑥")+COUNTIF(エントリーシート団体用No.3!K30:N30,"⑦")+COUNTIF(エントリーシート団体用No.3!K30:N30,"⑧")+COUNTIF(エントリーシート団体用No.3!K30:N30,"⑨")+COUNTIF(エントリーシート団体用No.3!K30:N30,"⑩")</f>
        <v>0</v>
      </c>
      <c r="I61" s="130" t="str">
        <f t="shared" si="9"/>
        <v/>
      </c>
      <c r="J61" s="130" t="str">
        <f t="shared" si="2"/>
        <v/>
      </c>
      <c r="K61" s="130" t="str">
        <f t="shared" si="10"/>
        <v/>
      </c>
      <c r="L61" s="141">
        <f>COUNTIF(エントリーシート団体用No.3!O30,"①")+COUNTIF(エントリーシート団体用No.3!O30,"②")+COUNTIF(エントリーシート団体用No.3!O30,"③")+COUNTIF(エントリーシート団体用No.3!O30,"④")+COUNTIF(エントリーシート団体用No.3!O30,"⑤")+COUNTIF(エントリーシート団体用No.3!O30,"⑥")+COUNTIF(エントリーシート団体用No.3!O30,"⑦")+COUNTIF(エントリーシート団体用No.3!O30,"⑧")+COUNTIF(エントリーシート団体用No.3!O30,"⑨")+COUNTIF(エントリーシート団体用No.3!O30,"⑩")</f>
        <v>0</v>
      </c>
      <c r="M61" s="130" t="str">
        <f t="shared" si="11"/>
        <v/>
      </c>
    </row>
    <row r="62" spans="1:13" x14ac:dyDescent="0.15">
      <c r="A62" s="142" t="s">
        <v>119</v>
      </c>
      <c r="B62" s="130">
        <v>61</v>
      </c>
      <c r="C62" s="133" t="str">
        <f>IF(エントリーシート団体用No.4!C11="","",エントリーシート団体用No.4!C11)</f>
        <v/>
      </c>
      <c r="D62" s="130" t="str">
        <f>IF(エントリーシート団体用No.4!F11="","",VLOOKUP(エントリーシート団体用No.4!F11,エントリーシート団体用No.4!$R$10:$U$26,4,FALSE))</f>
        <v/>
      </c>
      <c r="E62" s="130" t="str">
        <f>IF(エントリーシート団体用No.4!G11="","",COUNTA(エントリーシート団体用No.4!G11))</f>
        <v/>
      </c>
      <c r="F62" s="130" t="str">
        <f>IF(エントリーシート団体用No.4!I11="","",COUNTA(エントリーシート団体用No.4!I11))</f>
        <v/>
      </c>
      <c r="G62" s="130" t="str">
        <f t="shared" si="5"/>
        <v/>
      </c>
      <c r="H62" s="130">
        <f>COUNTIF(エントリーシート団体用No.4!K11:N11,"①")+COUNTIF(エントリーシート団体用No.4!K11:N11,"②")+COUNTIF(エントリーシート団体用No.4!K11:N11,"③")+COUNTIF(エントリーシート団体用No.4!K11:N11,"④")+COUNTIF(エントリーシート団体用No.4!K11:N11,"⑤")+COUNTIF(エントリーシート団体用No.4!K11:N11,"⑥")+COUNTIF(エントリーシート団体用No.4!K11:N11,"⑦")+COUNTIF(エントリーシート団体用No.4!K11:N11,"⑧")+COUNTIF(エントリーシート団体用No.4!K11:N11,"⑨")+COUNTIF(エントリーシート団体用No.4!K11:N11,"⑩")</f>
        <v>0</v>
      </c>
      <c r="I62" s="130" t="str">
        <f>IF(H62=0,"",H62)</f>
        <v/>
      </c>
      <c r="J62" s="130" t="str">
        <f t="shared" si="2"/>
        <v/>
      </c>
      <c r="K62" s="130" t="str">
        <f>IF(I62="","",H62*J62)</f>
        <v/>
      </c>
      <c r="L62" s="141">
        <f>COUNTIF(エントリーシート団体用No.4!O11,"①")+COUNTIF(エントリーシート団体用No.4!O11,"②")+COUNTIF(エントリーシート団体用No.4!O11,"③")+COUNTIF(エントリーシート団体用No.4!O11,"④")+COUNTIF(エントリーシート団体用No.4!O11,"⑤")+COUNTIF(エントリーシート団体用No.4!O11,"⑥")+COUNTIF(エントリーシート団体用No.4!O11,"⑦")+COUNTIF(エントリーシート団体用No.4!O11,"⑧")+COUNTIF(エントリーシート団体用No.4!O11,"⑨")+COUNTIF(エントリーシート団体用No.4!O11,"⑩")</f>
        <v>0</v>
      </c>
      <c r="M62" s="130" t="str">
        <f>IF(L62=0,"",L62)</f>
        <v/>
      </c>
    </row>
    <row r="63" spans="1:13" x14ac:dyDescent="0.15">
      <c r="A63" s="143"/>
      <c r="B63" s="130">
        <v>62</v>
      </c>
      <c r="C63" s="133" t="str">
        <f>IF(エントリーシート団体用No.4!C12="","",エントリーシート団体用No.4!C12)</f>
        <v/>
      </c>
      <c r="D63" s="130" t="str">
        <f>IF(エントリーシート団体用No.4!F12="","",VLOOKUP(エントリーシート団体用No.4!F12,エントリーシート団体用No.4!$R$10:$U$26,4,FALSE))</f>
        <v/>
      </c>
      <c r="E63" s="130" t="str">
        <f>IF(エントリーシート団体用No.4!G12="","",COUNTA(エントリーシート団体用No.4!G12))</f>
        <v/>
      </c>
      <c r="F63" s="130" t="str">
        <f>IF(エントリーシート団体用No.4!I12="","",COUNTA(エントリーシート団体用No.4!I12))</f>
        <v/>
      </c>
      <c r="G63" s="130" t="str">
        <f t="shared" si="5"/>
        <v/>
      </c>
      <c r="H63" s="130">
        <f>COUNTIF(エントリーシート団体用No.4!K12:N12,"①")+COUNTIF(エントリーシート団体用No.4!K12:N12,"②")+COUNTIF(エントリーシート団体用No.4!K12:N12,"③")+COUNTIF(エントリーシート団体用No.4!K12:N12,"④")+COUNTIF(エントリーシート団体用No.4!K12:N12,"⑤")+COUNTIF(エントリーシート団体用No.4!K12:N12,"⑥")+COUNTIF(エントリーシート団体用No.4!K12:N12,"⑦")+COUNTIF(エントリーシート団体用No.4!K12:N12,"⑧")+COUNTIF(エントリーシート団体用No.4!K12:N12,"⑨")+COUNTIF(エントリーシート団体用No.4!K12:N12,"⑩")</f>
        <v>0</v>
      </c>
      <c r="I63" s="130" t="str">
        <f t="shared" ref="I63:I81" si="12">IF(H63=0,"",H63)</f>
        <v/>
      </c>
      <c r="J63" s="130" t="str">
        <f t="shared" si="2"/>
        <v/>
      </c>
      <c r="K63" s="130" t="str">
        <f t="shared" ref="K63:K81" si="13">IF(I63="","",H63*J63)</f>
        <v/>
      </c>
      <c r="L63" s="141">
        <f>COUNTIF(エントリーシート団体用No.4!O12,"①")+COUNTIF(エントリーシート団体用No.4!O12,"②")+COUNTIF(エントリーシート団体用No.4!O12,"③")+COUNTIF(エントリーシート団体用No.4!O12,"④")+COUNTIF(エントリーシート団体用No.4!O12,"⑤")+COUNTIF(エントリーシート団体用No.4!O12,"⑥")+COUNTIF(エントリーシート団体用No.4!O12,"⑦")+COUNTIF(エントリーシート団体用No.4!O12,"⑧")+COUNTIF(エントリーシート団体用No.4!O12,"⑨")+COUNTIF(エントリーシート団体用No.4!O12,"⑩")</f>
        <v>0</v>
      </c>
      <c r="M63" s="130" t="str">
        <f t="shared" ref="M63:M81" si="14">IF(L63=0,"",L63)</f>
        <v/>
      </c>
    </row>
    <row r="64" spans="1:13" x14ac:dyDescent="0.15">
      <c r="A64" s="143"/>
      <c r="B64" s="130">
        <v>63</v>
      </c>
      <c r="C64" s="133" t="str">
        <f>IF(エントリーシート団体用No.4!C13="","",エントリーシート団体用No.4!C13)</f>
        <v/>
      </c>
      <c r="D64" s="130" t="str">
        <f>IF(エントリーシート団体用No.4!F13="","",VLOOKUP(エントリーシート団体用No.4!F13,エントリーシート団体用No.4!$R$10:$U$26,4,FALSE))</f>
        <v/>
      </c>
      <c r="E64" s="130" t="str">
        <f>IF(エントリーシート団体用No.4!G13="","",COUNTA(エントリーシート団体用No.4!G13))</f>
        <v/>
      </c>
      <c r="F64" s="130" t="str">
        <f>IF(エントリーシート団体用No.4!I13="","",COUNTA(エントリーシート団体用No.4!I13))</f>
        <v/>
      </c>
      <c r="G64" s="130" t="str">
        <f t="shared" si="5"/>
        <v/>
      </c>
      <c r="H64" s="130">
        <f>COUNTIF(エントリーシート団体用No.4!K13:N13,"①")+COUNTIF(エントリーシート団体用No.4!K13:N13,"②")+COUNTIF(エントリーシート団体用No.4!K13:N13,"③")+COUNTIF(エントリーシート団体用No.4!K13:N13,"④")+COUNTIF(エントリーシート団体用No.4!K13:N13,"⑤")+COUNTIF(エントリーシート団体用No.4!K13:N13,"⑥")+COUNTIF(エントリーシート団体用No.4!K13:N13,"⑦")+COUNTIF(エントリーシート団体用No.4!K13:N13,"⑧")+COUNTIF(エントリーシート団体用No.4!K13:N13,"⑨")+COUNTIF(エントリーシート団体用No.4!K13:N13,"⑩")</f>
        <v>0</v>
      </c>
      <c r="I64" s="130" t="str">
        <f t="shared" si="12"/>
        <v/>
      </c>
      <c r="J64" s="130" t="str">
        <f t="shared" si="2"/>
        <v/>
      </c>
      <c r="K64" s="130" t="str">
        <f t="shared" si="13"/>
        <v/>
      </c>
      <c r="L64" s="141">
        <f>COUNTIF(エントリーシート団体用No.4!O13,"①")+COUNTIF(エントリーシート団体用No.4!O13,"②")+COUNTIF(エントリーシート団体用No.4!O13,"③")+COUNTIF(エントリーシート団体用No.4!O13,"④")+COUNTIF(エントリーシート団体用No.4!O13,"⑤")+COUNTIF(エントリーシート団体用No.4!O13,"⑥")+COUNTIF(エントリーシート団体用No.4!O13,"⑦")+COUNTIF(エントリーシート団体用No.4!O13,"⑧")+COUNTIF(エントリーシート団体用No.4!O13,"⑨")+COUNTIF(エントリーシート団体用No.4!O13,"⑩")</f>
        <v>0</v>
      </c>
      <c r="M64" s="130" t="str">
        <f t="shared" si="14"/>
        <v/>
      </c>
    </row>
    <row r="65" spans="1:13" x14ac:dyDescent="0.15">
      <c r="A65" s="143"/>
      <c r="B65" s="130">
        <v>64</v>
      </c>
      <c r="C65" s="133" t="str">
        <f>IF(エントリーシート団体用No.4!C14="","",エントリーシート団体用No.4!C14)</f>
        <v/>
      </c>
      <c r="D65" s="130" t="str">
        <f>IF(エントリーシート団体用No.4!F14="","",VLOOKUP(エントリーシート団体用No.4!F14,エントリーシート団体用No.4!$R$10:$U$26,4,FALSE))</f>
        <v/>
      </c>
      <c r="E65" s="130" t="str">
        <f>IF(エントリーシート団体用No.4!G14="","",COUNTA(エントリーシート団体用No.4!G14))</f>
        <v/>
      </c>
      <c r="F65" s="130" t="str">
        <f>IF(エントリーシート団体用No.4!I14="","",COUNTA(エントリーシート団体用No.4!I14))</f>
        <v/>
      </c>
      <c r="G65" s="130" t="str">
        <f t="shared" si="5"/>
        <v/>
      </c>
      <c r="H65" s="130">
        <f>COUNTIF(エントリーシート団体用No.4!K14:N14,"①")+COUNTIF(エントリーシート団体用No.4!K14:N14,"②")+COUNTIF(エントリーシート団体用No.4!K14:N14,"③")+COUNTIF(エントリーシート団体用No.4!K14:N14,"④")+COUNTIF(エントリーシート団体用No.4!K14:N14,"⑤")+COUNTIF(エントリーシート団体用No.4!K14:N14,"⑥")+COUNTIF(エントリーシート団体用No.4!K14:N14,"⑦")+COUNTIF(エントリーシート団体用No.4!K14:N14,"⑧")+COUNTIF(エントリーシート団体用No.4!K14:N14,"⑨")+COUNTIF(エントリーシート団体用No.4!K14:N14,"⑩")</f>
        <v>0</v>
      </c>
      <c r="I65" s="130" t="str">
        <f t="shared" si="12"/>
        <v/>
      </c>
      <c r="J65" s="130" t="str">
        <f t="shared" si="2"/>
        <v/>
      </c>
      <c r="K65" s="130" t="str">
        <f t="shared" si="13"/>
        <v/>
      </c>
      <c r="L65" s="141">
        <f>COUNTIF(エントリーシート団体用No.4!O14,"①")+COUNTIF(エントリーシート団体用No.4!O14,"②")+COUNTIF(エントリーシート団体用No.4!O14,"③")+COUNTIF(エントリーシート団体用No.4!O14,"④")+COUNTIF(エントリーシート団体用No.4!O14,"⑤")+COUNTIF(エントリーシート団体用No.4!O14,"⑥")+COUNTIF(エントリーシート団体用No.4!O14,"⑦")+COUNTIF(エントリーシート団体用No.4!O14,"⑧")+COUNTIF(エントリーシート団体用No.4!O14,"⑨")+COUNTIF(エントリーシート団体用No.4!O14,"⑩")</f>
        <v>0</v>
      </c>
      <c r="M65" s="130" t="str">
        <f t="shared" si="14"/>
        <v/>
      </c>
    </row>
    <row r="66" spans="1:13" x14ac:dyDescent="0.15">
      <c r="A66" s="143"/>
      <c r="B66" s="130">
        <v>65</v>
      </c>
      <c r="C66" s="133" t="str">
        <f>IF(エントリーシート団体用No.4!C15="","",エントリーシート団体用No.4!C15)</f>
        <v/>
      </c>
      <c r="D66" s="130" t="str">
        <f>IF(エントリーシート団体用No.4!F15="","",VLOOKUP(エントリーシート団体用No.4!F15,エントリーシート団体用No.4!$R$10:$U$26,4,FALSE))</f>
        <v/>
      </c>
      <c r="E66" s="130" t="str">
        <f>IF(エントリーシート団体用No.4!G15="","",COUNTA(エントリーシート団体用No.4!G15))</f>
        <v/>
      </c>
      <c r="F66" s="130" t="str">
        <f>IF(エントリーシート団体用No.4!I15="","",COUNTA(エントリーシート団体用No.4!I15))</f>
        <v/>
      </c>
      <c r="G66" s="130" t="str">
        <f t="shared" si="5"/>
        <v/>
      </c>
      <c r="H66" s="130">
        <f>COUNTIF(エントリーシート団体用No.4!K15:N15,"①")+COUNTIF(エントリーシート団体用No.4!K15:N15,"②")+COUNTIF(エントリーシート団体用No.4!K15:N15,"③")+COUNTIF(エントリーシート団体用No.4!K15:N15,"④")+COUNTIF(エントリーシート団体用No.4!K15:N15,"⑤")+COUNTIF(エントリーシート団体用No.4!K15:N15,"⑥")+COUNTIF(エントリーシート団体用No.4!K15:N15,"⑦")+COUNTIF(エントリーシート団体用No.4!K15:N15,"⑧")+COUNTIF(エントリーシート団体用No.4!K15:N15,"⑨")+COUNTIF(エントリーシート団体用No.4!K15:N15,"⑩")</f>
        <v>0</v>
      </c>
      <c r="I66" s="130" t="str">
        <f t="shared" si="12"/>
        <v/>
      </c>
      <c r="J66" s="130" t="str">
        <f t="shared" si="2"/>
        <v/>
      </c>
      <c r="K66" s="130" t="str">
        <f t="shared" si="13"/>
        <v/>
      </c>
      <c r="L66" s="141">
        <f>COUNTIF(エントリーシート団体用No.4!O15,"①")+COUNTIF(エントリーシート団体用No.4!O15,"②")+COUNTIF(エントリーシート団体用No.4!O15,"③")+COUNTIF(エントリーシート団体用No.4!O15,"④")+COUNTIF(エントリーシート団体用No.4!O15,"⑤")+COUNTIF(エントリーシート団体用No.4!O15,"⑥")+COUNTIF(エントリーシート団体用No.4!O15,"⑦")+COUNTIF(エントリーシート団体用No.4!O15,"⑧")+COUNTIF(エントリーシート団体用No.4!O15,"⑨")+COUNTIF(エントリーシート団体用No.4!O15,"⑩")</f>
        <v>0</v>
      </c>
      <c r="M66" s="130" t="str">
        <f t="shared" si="14"/>
        <v/>
      </c>
    </row>
    <row r="67" spans="1:13" x14ac:dyDescent="0.15">
      <c r="A67" s="143"/>
      <c r="B67" s="130">
        <v>66</v>
      </c>
      <c r="C67" s="133" t="str">
        <f>IF(エントリーシート団体用No.4!C16="","",エントリーシート団体用No.4!C16)</f>
        <v/>
      </c>
      <c r="D67" s="130" t="str">
        <f>IF(エントリーシート団体用No.4!F16="","",VLOOKUP(エントリーシート団体用No.4!F16,エントリーシート団体用No.4!$R$10:$U$26,4,FALSE))</f>
        <v/>
      </c>
      <c r="E67" s="130" t="str">
        <f>IF(エントリーシート団体用No.4!G16="","",COUNTA(エントリーシート団体用No.4!G16))</f>
        <v/>
      </c>
      <c r="F67" s="130" t="str">
        <f>IF(エントリーシート団体用No.4!I16="","",COUNTA(エントリーシート団体用No.4!I16))</f>
        <v/>
      </c>
      <c r="G67" s="130" t="str">
        <f t="shared" si="5"/>
        <v/>
      </c>
      <c r="H67" s="130">
        <f>COUNTIF(エントリーシート団体用No.4!K16:N16,"①")+COUNTIF(エントリーシート団体用No.4!K16:N16,"②")+COUNTIF(エントリーシート団体用No.4!K16:N16,"③")+COUNTIF(エントリーシート団体用No.4!K16:N16,"④")+COUNTIF(エントリーシート団体用No.4!K16:N16,"⑤")+COUNTIF(エントリーシート団体用No.4!K16:N16,"⑥")+COUNTIF(エントリーシート団体用No.4!K16:N16,"⑦")+COUNTIF(エントリーシート団体用No.4!K16:N16,"⑧")+COUNTIF(エントリーシート団体用No.4!K16:N16,"⑨")+COUNTIF(エントリーシート団体用No.4!K16:N16,"⑩")</f>
        <v>0</v>
      </c>
      <c r="I67" s="130" t="str">
        <f t="shared" si="12"/>
        <v/>
      </c>
      <c r="J67" s="130" t="str">
        <f t="shared" ref="J67:J101" si="15">IF(I67="","",IF(D67=400,200,IF(D67=800,400)))</f>
        <v/>
      </c>
      <c r="K67" s="130" t="str">
        <f t="shared" si="13"/>
        <v/>
      </c>
      <c r="L67" s="141">
        <f>COUNTIF(エントリーシート団体用No.4!O16,"①")+COUNTIF(エントリーシート団体用No.4!O16,"②")+COUNTIF(エントリーシート団体用No.4!O16,"③")+COUNTIF(エントリーシート団体用No.4!O16,"④")+COUNTIF(エントリーシート団体用No.4!O16,"⑤")+COUNTIF(エントリーシート団体用No.4!O16,"⑥")+COUNTIF(エントリーシート団体用No.4!O16,"⑦")+COUNTIF(エントリーシート団体用No.4!O16,"⑧")+COUNTIF(エントリーシート団体用No.4!O16,"⑨")+COUNTIF(エントリーシート団体用No.4!O16,"⑩")</f>
        <v>0</v>
      </c>
      <c r="M67" s="130" t="str">
        <f t="shared" si="14"/>
        <v/>
      </c>
    </row>
    <row r="68" spans="1:13" x14ac:dyDescent="0.15">
      <c r="A68" s="143"/>
      <c r="B68" s="130">
        <v>67</v>
      </c>
      <c r="C68" s="133" t="str">
        <f>IF(エントリーシート団体用No.4!C17="","",エントリーシート団体用No.4!C17)</f>
        <v/>
      </c>
      <c r="D68" s="130" t="str">
        <f>IF(エントリーシート団体用No.4!F17="","",VLOOKUP(エントリーシート団体用No.4!F17,エントリーシート団体用No.4!$R$10:$U$26,4,FALSE))</f>
        <v/>
      </c>
      <c r="E68" s="130" t="str">
        <f>IF(エントリーシート団体用No.4!G17="","",COUNTA(エントリーシート団体用No.4!G17))</f>
        <v/>
      </c>
      <c r="F68" s="130" t="str">
        <f>IF(エントリーシート団体用No.4!I17="","",COUNTA(エントリーシート団体用No.4!I17))</f>
        <v/>
      </c>
      <c r="G68" s="130" t="str">
        <f t="shared" si="5"/>
        <v/>
      </c>
      <c r="H68" s="130">
        <f>COUNTIF(エントリーシート団体用No.4!K17:N17,"①")+COUNTIF(エントリーシート団体用No.4!K17:N17,"②")+COUNTIF(エントリーシート団体用No.4!K17:N17,"③")+COUNTIF(エントリーシート団体用No.4!K17:N17,"④")+COUNTIF(エントリーシート団体用No.4!K17:N17,"⑤")+COUNTIF(エントリーシート団体用No.4!K17:N17,"⑥")+COUNTIF(エントリーシート団体用No.4!K17:N17,"⑦")+COUNTIF(エントリーシート団体用No.4!K17:N17,"⑧")+COUNTIF(エントリーシート団体用No.4!K17:N17,"⑨")+COUNTIF(エントリーシート団体用No.4!K17:N17,"⑩")</f>
        <v>0</v>
      </c>
      <c r="I68" s="130" t="str">
        <f t="shared" si="12"/>
        <v/>
      </c>
      <c r="J68" s="130" t="str">
        <f t="shared" si="15"/>
        <v/>
      </c>
      <c r="K68" s="130" t="str">
        <f t="shared" si="13"/>
        <v/>
      </c>
      <c r="L68" s="141">
        <f>COUNTIF(エントリーシート団体用No.4!O17,"①")+COUNTIF(エントリーシート団体用No.4!O17,"②")+COUNTIF(エントリーシート団体用No.4!O17,"③")+COUNTIF(エントリーシート団体用No.4!O17,"④")+COUNTIF(エントリーシート団体用No.4!O17,"⑤")+COUNTIF(エントリーシート団体用No.4!O17,"⑥")+COUNTIF(エントリーシート団体用No.4!O17,"⑦")+COUNTIF(エントリーシート団体用No.4!O17,"⑧")+COUNTIF(エントリーシート団体用No.4!O17,"⑨")+COUNTIF(エントリーシート団体用No.4!O17,"⑩")</f>
        <v>0</v>
      </c>
      <c r="M68" s="130" t="str">
        <f t="shared" si="14"/>
        <v/>
      </c>
    </row>
    <row r="69" spans="1:13" x14ac:dyDescent="0.15">
      <c r="A69" s="143"/>
      <c r="B69" s="130">
        <v>68</v>
      </c>
      <c r="C69" s="133" t="str">
        <f>IF(エントリーシート団体用No.4!C18="","",エントリーシート団体用No.4!C18)</f>
        <v/>
      </c>
      <c r="D69" s="130" t="str">
        <f>IF(エントリーシート団体用No.4!F18="","",VLOOKUP(エントリーシート団体用No.4!F18,エントリーシート団体用No.4!$R$10:$U$26,4,FALSE))</f>
        <v/>
      </c>
      <c r="E69" s="130" t="str">
        <f>IF(エントリーシート団体用No.4!G18="","",COUNTA(エントリーシート団体用No.4!G18))</f>
        <v/>
      </c>
      <c r="F69" s="130" t="str">
        <f>IF(エントリーシート団体用No.4!I18="","",COUNTA(エントリーシート団体用No.4!I18))</f>
        <v/>
      </c>
      <c r="G69" s="130" t="str">
        <f t="shared" si="5"/>
        <v/>
      </c>
      <c r="H69" s="130">
        <f>COUNTIF(エントリーシート団体用No.4!K18:N18,"①")+COUNTIF(エントリーシート団体用No.4!K18:N18,"②")+COUNTIF(エントリーシート団体用No.4!K18:N18,"③")+COUNTIF(エントリーシート団体用No.4!K18:N18,"④")+COUNTIF(エントリーシート団体用No.4!K18:N18,"⑤")+COUNTIF(エントリーシート団体用No.4!K18:N18,"⑥")+COUNTIF(エントリーシート団体用No.4!K18:N18,"⑦")+COUNTIF(エントリーシート団体用No.4!K18:N18,"⑧")+COUNTIF(エントリーシート団体用No.4!K18:N18,"⑨")+COUNTIF(エントリーシート団体用No.4!K18:N18,"⑩")</f>
        <v>0</v>
      </c>
      <c r="I69" s="130" t="str">
        <f t="shared" si="12"/>
        <v/>
      </c>
      <c r="J69" s="130" t="str">
        <f t="shared" si="15"/>
        <v/>
      </c>
      <c r="K69" s="130" t="str">
        <f t="shared" si="13"/>
        <v/>
      </c>
      <c r="L69" s="141">
        <f>COUNTIF(エントリーシート団体用No.4!O18,"①")+COUNTIF(エントリーシート団体用No.4!O18,"②")+COUNTIF(エントリーシート団体用No.4!O18,"③")+COUNTIF(エントリーシート団体用No.4!O18,"④")+COUNTIF(エントリーシート団体用No.4!O18,"⑤")+COUNTIF(エントリーシート団体用No.4!O18,"⑥")+COUNTIF(エントリーシート団体用No.4!O18,"⑦")+COUNTIF(エントリーシート団体用No.4!O18,"⑧")+COUNTIF(エントリーシート団体用No.4!O18,"⑨")+COUNTIF(エントリーシート団体用No.4!O18,"⑩")</f>
        <v>0</v>
      </c>
      <c r="M69" s="130" t="str">
        <f t="shared" si="14"/>
        <v/>
      </c>
    </row>
    <row r="70" spans="1:13" x14ac:dyDescent="0.15">
      <c r="A70" s="143"/>
      <c r="B70" s="130">
        <v>69</v>
      </c>
      <c r="C70" s="133" t="str">
        <f>IF(エントリーシート団体用No.4!C19="","",エントリーシート団体用No.4!C19)</f>
        <v/>
      </c>
      <c r="D70" s="130" t="str">
        <f>IF(エントリーシート団体用No.4!F19="","",VLOOKUP(エントリーシート団体用No.4!F19,エントリーシート団体用No.4!$R$10:$U$26,4,FALSE))</f>
        <v/>
      </c>
      <c r="E70" s="130" t="str">
        <f>IF(エントリーシート団体用No.4!G19="","",COUNTA(エントリーシート団体用No.4!G19))</f>
        <v/>
      </c>
      <c r="F70" s="130" t="str">
        <f>IF(エントリーシート団体用No.4!I19="","",COUNTA(エントリーシート団体用No.4!I19))</f>
        <v/>
      </c>
      <c r="G70" s="130" t="str">
        <f t="shared" si="5"/>
        <v/>
      </c>
      <c r="H70" s="130">
        <f>COUNTIF(エントリーシート団体用No.4!K19:N19,"①")+COUNTIF(エントリーシート団体用No.4!K19:N19,"②")+COUNTIF(エントリーシート団体用No.4!K19:N19,"③")+COUNTIF(エントリーシート団体用No.4!K19:N19,"④")+COUNTIF(エントリーシート団体用No.4!K19:N19,"⑤")+COUNTIF(エントリーシート団体用No.4!K19:N19,"⑥")+COUNTIF(エントリーシート団体用No.4!K19:N19,"⑦")+COUNTIF(エントリーシート団体用No.4!K19:N19,"⑧")+COUNTIF(エントリーシート団体用No.4!K19:N19,"⑨")+COUNTIF(エントリーシート団体用No.4!K19:N19,"⑩")</f>
        <v>0</v>
      </c>
      <c r="I70" s="130" t="str">
        <f t="shared" si="12"/>
        <v/>
      </c>
      <c r="J70" s="130" t="str">
        <f t="shared" si="15"/>
        <v/>
      </c>
      <c r="K70" s="130" t="str">
        <f t="shared" si="13"/>
        <v/>
      </c>
      <c r="L70" s="141">
        <f>COUNTIF(エントリーシート団体用No.4!O19,"①")+COUNTIF(エントリーシート団体用No.4!O19,"②")+COUNTIF(エントリーシート団体用No.4!O19,"③")+COUNTIF(エントリーシート団体用No.4!O19,"④")+COUNTIF(エントリーシート団体用No.4!O19,"⑤")+COUNTIF(エントリーシート団体用No.4!O19,"⑥")+COUNTIF(エントリーシート団体用No.4!O19,"⑦")+COUNTIF(エントリーシート団体用No.4!O19,"⑧")+COUNTIF(エントリーシート団体用No.4!O19,"⑨")+COUNTIF(エントリーシート団体用No.4!O19,"⑩")</f>
        <v>0</v>
      </c>
      <c r="M70" s="130" t="str">
        <f t="shared" si="14"/>
        <v/>
      </c>
    </row>
    <row r="71" spans="1:13" x14ac:dyDescent="0.15">
      <c r="A71" s="143"/>
      <c r="B71" s="130">
        <v>70</v>
      </c>
      <c r="C71" s="133" t="str">
        <f>IF(エントリーシート団体用No.4!C20="","",エントリーシート団体用No.4!C20)</f>
        <v/>
      </c>
      <c r="D71" s="130" t="str">
        <f>IF(エントリーシート団体用No.4!F20="","",VLOOKUP(エントリーシート団体用No.4!F20,エントリーシート団体用No.4!$R$10:$U$26,4,FALSE))</f>
        <v/>
      </c>
      <c r="E71" s="130" t="str">
        <f>IF(エントリーシート団体用No.4!G20="","",COUNTA(エントリーシート団体用No.4!G20))</f>
        <v/>
      </c>
      <c r="F71" s="130" t="str">
        <f>IF(エントリーシート団体用No.4!I20="","",COUNTA(エントリーシート団体用No.4!I20))</f>
        <v/>
      </c>
      <c r="G71" s="130" t="str">
        <f t="shared" si="5"/>
        <v/>
      </c>
      <c r="H71" s="130">
        <f>COUNTIF(エントリーシート団体用No.4!K20:N20,"①")+COUNTIF(エントリーシート団体用No.4!K20:N20,"②")+COUNTIF(エントリーシート団体用No.4!K20:N20,"③")+COUNTIF(エントリーシート団体用No.4!K20:N20,"④")+COUNTIF(エントリーシート団体用No.4!K20:N20,"⑤")+COUNTIF(エントリーシート団体用No.4!K20:N20,"⑥")+COUNTIF(エントリーシート団体用No.4!K20:N20,"⑦")+COUNTIF(エントリーシート団体用No.4!K20:N20,"⑧")+COUNTIF(エントリーシート団体用No.4!K20:N20,"⑨")+COUNTIF(エントリーシート団体用No.4!K20:N20,"⑩")</f>
        <v>0</v>
      </c>
      <c r="I71" s="130" t="str">
        <f t="shared" si="12"/>
        <v/>
      </c>
      <c r="J71" s="130" t="str">
        <f t="shared" si="15"/>
        <v/>
      </c>
      <c r="K71" s="130" t="str">
        <f t="shared" si="13"/>
        <v/>
      </c>
      <c r="L71" s="141">
        <f>COUNTIF(エントリーシート団体用No.4!O20,"①")+COUNTIF(エントリーシート団体用No.4!O20,"②")+COUNTIF(エントリーシート団体用No.4!O20,"③")+COUNTIF(エントリーシート団体用No.4!O20,"④")+COUNTIF(エントリーシート団体用No.4!O20,"⑤")+COUNTIF(エントリーシート団体用No.4!O20,"⑥")+COUNTIF(エントリーシート団体用No.4!O20,"⑦")+COUNTIF(エントリーシート団体用No.4!O20,"⑧")+COUNTIF(エントリーシート団体用No.4!O20,"⑨")+COUNTIF(エントリーシート団体用No.4!O20,"⑩")</f>
        <v>0</v>
      </c>
      <c r="M71" s="130" t="str">
        <f t="shared" si="14"/>
        <v/>
      </c>
    </row>
    <row r="72" spans="1:13" x14ac:dyDescent="0.15">
      <c r="A72" s="143"/>
      <c r="B72" s="130">
        <v>71</v>
      </c>
      <c r="C72" s="133" t="str">
        <f>IF(エントリーシート団体用No.4!C21="","",エントリーシート団体用No.4!C21)</f>
        <v/>
      </c>
      <c r="D72" s="130" t="str">
        <f>IF(エントリーシート団体用No.4!F21="","",VLOOKUP(エントリーシート団体用No.4!F21,エントリーシート団体用No.4!$R$10:$U$26,4,FALSE))</f>
        <v/>
      </c>
      <c r="E72" s="130" t="str">
        <f>IF(エントリーシート団体用No.4!G21="","",COUNTA(エントリーシート団体用No.4!G21))</f>
        <v/>
      </c>
      <c r="F72" s="130" t="str">
        <f>IF(エントリーシート団体用No.4!I21="","",COUNTA(エントリーシート団体用No.4!I21))</f>
        <v/>
      </c>
      <c r="G72" s="130" t="str">
        <f t="shared" si="5"/>
        <v/>
      </c>
      <c r="H72" s="130">
        <f>COUNTIF(エントリーシート団体用No.4!K21:N21,"①")+COUNTIF(エントリーシート団体用No.4!K21:N21,"②")+COUNTIF(エントリーシート団体用No.4!K21:N21,"③")+COUNTIF(エントリーシート団体用No.4!K21:N21,"④")+COUNTIF(エントリーシート団体用No.4!K21:N21,"⑤")+COUNTIF(エントリーシート団体用No.4!K21:N21,"⑥")+COUNTIF(エントリーシート団体用No.4!K21:N21,"⑦")+COUNTIF(エントリーシート団体用No.4!K21:N21,"⑧")+COUNTIF(エントリーシート団体用No.4!K21:N21,"⑨")+COUNTIF(エントリーシート団体用No.4!K21:N21,"⑩")</f>
        <v>0</v>
      </c>
      <c r="I72" s="130" t="str">
        <f t="shared" si="12"/>
        <v/>
      </c>
      <c r="J72" s="130" t="str">
        <f t="shared" si="15"/>
        <v/>
      </c>
      <c r="K72" s="130" t="str">
        <f t="shared" si="13"/>
        <v/>
      </c>
      <c r="L72" s="141">
        <f>COUNTIF(エントリーシート団体用No.4!O21,"①")+COUNTIF(エントリーシート団体用No.4!O21,"②")+COUNTIF(エントリーシート団体用No.4!O21,"③")+COUNTIF(エントリーシート団体用No.4!O21,"④")+COUNTIF(エントリーシート団体用No.4!O21,"⑤")+COUNTIF(エントリーシート団体用No.4!O21,"⑥")+COUNTIF(エントリーシート団体用No.4!O21,"⑦")+COUNTIF(エントリーシート団体用No.4!O21,"⑧")+COUNTIF(エントリーシート団体用No.4!O21,"⑨")+COUNTIF(エントリーシート団体用No.4!O21,"⑩")</f>
        <v>0</v>
      </c>
      <c r="M72" s="130" t="str">
        <f t="shared" si="14"/>
        <v/>
      </c>
    </row>
    <row r="73" spans="1:13" x14ac:dyDescent="0.15">
      <c r="A73" s="143"/>
      <c r="B73" s="130">
        <v>72</v>
      </c>
      <c r="C73" s="133" t="str">
        <f>IF(エントリーシート団体用No.4!C22="","",エントリーシート団体用No.4!C22)</f>
        <v/>
      </c>
      <c r="D73" s="130" t="str">
        <f>IF(エントリーシート団体用No.4!F22="","",VLOOKUP(エントリーシート団体用No.4!F22,エントリーシート団体用No.4!$R$10:$U$26,4,FALSE))</f>
        <v/>
      </c>
      <c r="E73" s="130" t="str">
        <f>IF(エントリーシート団体用No.4!G22="","",COUNTA(エントリーシート団体用No.4!G22))</f>
        <v/>
      </c>
      <c r="F73" s="130" t="str">
        <f>IF(エントリーシート団体用No.4!I22="","",COUNTA(エントリーシート団体用No.4!I22))</f>
        <v/>
      </c>
      <c r="G73" s="130" t="str">
        <f t="shared" si="5"/>
        <v/>
      </c>
      <c r="H73" s="130">
        <f>COUNTIF(エントリーシート団体用No.4!K22:N22,"①")+COUNTIF(エントリーシート団体用No.4!K22:N22,"②")+COUNTIF(エントリーシート団体用No.4!K22:N22,"③")+COUNTIF(エントリーシート団体用No.4!K22:N22,"④")+COUNTIF(エントリーシート団体用No.4!K22:N22,"⑤")+COUNTIF(エントリーシート団体用No.4!K22:N22,"⑥")+COUNTIF(エントリーシート団体用No.4!K22:N22,"⑦")+COUNTIF(エントリーシート団体用No.4!K22:N22,"⑧")+COUNTIF(エントリーシート団体用No.4!K22:N22,"⑨")+COUNTIF(エントリーシート団体用No.4!K22:N22,"⑩")</f>
        <v>0</v>
      </c>
      <c r="I73" s="130" t="str">
        <f t="shared" si="12"/>
        <v/>
      </c>
      <c r="J73" s="130" t="str">
        <f t="shared" si="15"/>
        <v/>
      </c>
      <c r="K73" s="130" t="str">
        <f t="shared" si="13"/>
        <v/>
      </c>
      <c r="L73" s="141">
        <f>COUNTIF(エントリーシート団体用No.4!O22,"①")+COUNTIF(エントリーシート団体用No.4!O22,"②")+COUNTIF(エントリーシート団体用No.4!O22,"③")+COUNTIF(エントリーシート団体用No.4!O22,"④")+COUNTIF(エントリーシート団体用No.4!O22,"⑤")+COUNTIF(エントリーシート団体用No.4!O22,"⑥")+COUNTIF(エントリーシート団体用No.4!O22,"⑦")+COUNTIF(エントリーシート団体用No.4!O22,"⑧")+COUNTIF(エントリーシート団体用No.4!O22,"⑨")+COUNTIF(エントリーシート団体用No.4!O22,"⑩")</f>
        <v>0</v>
      </c>
      <c r="M73" s="130" t="str">
        <f t="shared" si="14"/>
        <v/>
      </c>
    </row>
    <row r="74" spans="1:13" x14ac:dyDescent="0.15">
      <c r="A74" s="143"/>
      <c r="B74" s="130">
        <v>73</v>
      </c>
      <c r="C74" s="133" t="str">
        <f>IF(エントリーシート団体用No.4!C23="","",エントリーシート団体用No.4!C23)</f>
        <v/>
      </c>
      <c r="D74" s="130" t="str">
        <f>IF(エントリーシート団体用No.4!F23="","",VLOOKUP(エントリーシート団体用No.4!F23,エントリーシート団体用No.4!$R$10:$U$26,4,FALSE))</f>
        <v/>
      </c>
      <c r="E74" s="130" t="str">
        <f>IF(エントリーシート団体用No.4!G23="","",COUNTA(エントリーシート団体用No.4!G23))</f>
        <v/>
      </c>
      <c r="F74" s="130" t="str">
        <f>IF(エントリーシート団体用No.4!I23="","",COUNTA(エントリーシート団体用No.4!I23))</f>
        <v/>
      </c>
      <c r="G74" s="130" t="str">
        <f t="shared" si="5"/>
        <v/>
      </c>
      <c r="H74" s="130">
        <f>COUNTIF(エントリーシート団体用No.4!K23:N23,"①")+COUNTIF(エントリーシート団体用No.4!K23:N23,"②")+COUNTIF(エントリーシート団体用No.4!K23:N23,"③")+COUNTIF(エントリーシート団体用No.4!K23:N23,"④")+COUNTIF(エントリーシート団体用No.4!K23:N23,"⑤")+COUNTIF(エントリーシート団体用No.4!K23:N23,"⑥")+COUNTIF(エントリーシート団体用No.4!K23:N23,"⑦")+COUNTIF(エントリーシート団体用No.4!K23:N23,"⑧")+COUNTIF(エントリーシート団体用No.4!K23:N23,"⑨")+COUNTIF(エントリーシート団体用No.4!K23:N23,"⑩")</f>
        <v>0</v>
      </c>
      <c r="I74" s="130" t="str">
        <f t="shared" si="12"/>
        <v/>
      </c>
      <c r="J74" s="130" t="str">
        <f t="shared" si="15"/>
        <v/>
      </c>
      <c r="K74" s="130" t="str">
        <f t="shared" si="13"/>
        <v/>
      </c>
      <c r="L74" s="141">
        <f>COUNTIF(エントリーシート団体用No.4!O23,"①")+COUNTIF(エントリーシート団体用No.4!O23,"②")+COUNTIF(エントリーシート団体用No.4!O23,"③")+COUNTIF(エントリーシート団体用No.4!O23,"④")+COUNTIF(エントリーシート団体用No.4!O23,"⑤")+COUNTIF(エントリーシート団体用No.4!O23,"⑥")+COUNTIF(エントリーシート団体用No.4!O23,"⑦")+COUNTIF(エントリーシート団体用No.4!O23,"⑧")+COUNTIF(エントリーシート団体用No.4!O23,"⑨")+COUNTIF(エントリーシート団体用No.4!O23,"⑩")</f>
        <v>0</v>
      </c>
      <c r="M74" s="130" t="str">
        <f t="shared" si="14"/>
        <v/>
      </c>
    </row>
    <row r="75" spans="1:13" x14ac:dyDescent="0.15">
      <c r="A75" s="143"/>
      <c r="B75" s="130">
        <v>74</v>
      </c>
      <c r="C75" s="133" t="str">
        <f>IF(エントリーシート団体用No.4!C24="","",エントリーシート団体用No.4!C24)</f>
        <v/>
      </c>
      <c r="D75" s="130" t="str">
        <f>IF(エントリーシート団体用No.4!F24="","",VLOOKUP(エントリーシート団体用No.4!F24,エントリーシート団体用No.4!$R$10:$U$26,4,FALSE))</f>
        <v/>
      </c>
      <c r="E75" s="130" t="str">
        <f>IF(エントリーシート団体用No.4!G24="","",COUNTA(エントリーシート団体用No.4!G24))</f>
        <v/>
      </c>
      <c r="F75" s="130" t="str">
        <f>IF(エントリーシート団体用No.4!I24="","",COUNTA(エントリーシート団体用No.4!I24))</f>
        <v/>
      </c>
      <c r="G75" s="130" t="str">
        <f t="shared" si="5"/>
        <v/>
      </c>
      <c r="H75" s="130">
        <f>COUNTIF(エントリーシート団体用No.4!K24:N24,"①")+COUNTIF(エントリーシート団体用No.4!K24:N24,"②")+COUNTIF(エントリーシート団体用No.4!K24:N24,"③")+COUNTIF(エントリーシート団体用No.4!K24:N24,"④")+COUNTIF(エントリーシート団体用No.4!K24:N24,"⑤")+COUNTIF(エントリーシート団体用No.4!K24:N24,"⑥")+COUNTIF(エントリーシート団体用No.4!K24:N24,"⑦")+COUNTIF(エントリーシート団体用No.4!K24:N24,"⑧")+COUNTIF(エントリーシート団体用No.4!K24:N24,"⑨")+COUNTIF(エントリーシート団体用No.4!K24:N24,"⑩")</f>
        <v>0</v>
      </c>
      <c r="I75" s="130" t="str">
        <f t="shared" si="12"/>
        <v/>
      </c>
      <c r="J75" s="130" t="str">
        <f t="shared" si="15"/>
        <v/>
      </c>
      <c r="K75" s="130" t="str">
        <f t="shared" si="13"/>
        <v/>
      </c>
      <c r="L75" s="141">
        <f>COUNTIF(エントリーシート団体用No.4!O24,"①")+COUNTIF(エントリーシート団体用No.4!O24,"②")+COUNTIF(エントリーシート団体用No.4!O24,"③")+COUNTIF(エントリーシート団体用No.4!O24,"④")+COUNTIF(エントリーシート団体用No.4!O24,"⑤")+COUNTIF(エントリーシート団体用No.4!O24,"⑥")+COUNTIF(エントリーシート団体用No.4!O24,"⑦")+COUNTIF(エントリーシート団体用No.4!O24,"⑧")+COUNTIF(エントリーシート団体用No.4!O24,"⑨")+COUNTIF(エントリーシート団体用No.4!O24,"⑩")</f>
        <v>0</v>
      </c>
      <c r="M75" s="130" t="str">
        <f t="shared" si="14"/>
        <v/>
      </c>
    </row>
    <row r="76" spans="1:13" x14ac:dyDescent="0.15">
      <c r="A76" s="143"/>
      <c r="B76" s="130">
        <v>75</v>
      </c>
      <c r="C76" s="133" t="str">
        <f>IF(エントリーシート団体用No.4!C25="","",エントリーシート団体用No.4!C25)</f>
        <v/>
      </c>
      <c r="D76" s="130" t="str">
        <f>IF(エントリーシート団体用No.4!F25="","",VLOOKUP(エントリーシート団体用No.4!F25,エントリーシート団体用No.4!$R$10:$U$26,4,FALSE))</f>
        <v/>
      </c>
      <c r="E76" s="130" t="str">
        <f>IF(エントリーシート団体用No.4!G25="","",COUNTA(エントリーシート団体用No.4!G25))</f>
        <v/>
      </c>
      <c r="F76" s="130" t="str">
        <f>IF(エントリーシート団体用No.4!I25="","",COUNTA(エントリーシート団体用No.4!I25))</f>
        <v/>
      </c>
      <c r="G76" s="130" t="str">
        <f t="shared" si="5"/>
        <v/>
      </c>
      <c r="H76" s="130">
        <f>COUNTIF(エントリーシート団体用No.4!K25:N25,"①")+COUNTIF(エントリーシート団体用No.4!K25:N25,"②")+COUNTIF(エントリーシート団体用No.4!K25:N25,"③")+COUNTIF(エントリーシート団体用No.4!K25:N25,"④")+COUNTIF(エントリーシート団体用No.4!K25:N25,"⑤")+COUNTIF(エントリーシート団体用No.4!K25:N25,"⑥")+COUNTIF(エントリーシート団体用No.4!K25:N25,"⑦")+COUNTIF(エントリーシート団体用No.4!K25:N25,"⑧")+COUNTIF(エントリーシート団体用No.4!K25:N25,"⑨")+COUNTIF(エントリーシート団体用No.4!K25:N25,"⑩")</f>
        <v>0</v>
      </c>
      <c r="I76" s="130" t="str">
        <f t="shared" si="12"/>
        <v/>
      </c>
      <c r="J76" s="130" t="str">
        <f t="shared" si="15"/>
        <v/>
      </c>
      <c r="K76" s="130" t="str">
        <f t="shared" si="13"/>
        <v/>
      </c>
      <c r="L76" s="141">
        <f>COUNTIF(エントリーシート団体用No.4!O25,"①")+COUNTIF(エントリーシート団体用No.4!O25,"②")+COUNTIF(エントリーシート団体用No.4!O25,"③")+COUNTIF(エントリーシート団体用No.4!O25,"④")+COUNTIF(エントリーシート団体用No.4!O25,"⑤")+COUNTIF(エントリーシート団体用No.4!O25,"⑥")+COUNTIF(エントリーシート団体用No.4!O25,"⑦")+COUNTIF(エントリーシート団体用No.4!O25,"⑧")+COUNTIF(エントリーシート団体用No.4!O25,"⑨")+COUNTIF(エントリーシート団体用No.4!O25,"⑩")</f>
        <v>0</v>
      </c>
      <c r="M76" s="130" t="str">
        <f t="shared" si="14"/>
        <v/>
      </c>
    </row>
    <row r="77" spans="1:13" x14ac:dyDescent="0.15">
      <c r="A77" s="143"/>
      <c r="B77" s="130">
        <v>76</v>
      </c>
      <c r="C77" s="133" t="str">
        <f>IF(エントリーシート団体用No.4!C26="","",エントリーシート団体用No.4!C26)</f>
        <v/>
      </c>
      <c r="D77" s="130" t="str">
        <f>IF(エントリーシート団体用No.4!F26="","",VLOOKUP(エントリーシート団体用No.4!F26,エントリーシート団体用No.4!$R$10:$U$26,4,FALSE))</f>
        <v/>
      </c>
      <c r="E77" s="130" t="str">
        <f>IF(エントリーシート団体用No.4!G26="","",COUNTA(エントリーシート団体用No.4!G26))</f>
        <v/>
      </c>
      <c r="F77" s="130" t="str">
        <f>IF(エントリーシート団体用No.4!I26="","",COUNTA(エントリーシート団体用No.4!I26))</f>
        <v/>
      </c>
      <c r="G77" s="130" t="str">
        <f t="shared" si="5"/>
        <v/>
      </c>
      <c r="H77" s="130">
        <f>COUNTIF(エントリーシート団体用No.4!K26:N26,"①")+COUNTIF(エントリーシート団体用No.4!K26:N26,"②")+COUNTIF(エントリーシート団体用No.4!K26:N26,"③")+COUNTIF(エントリーシート団体用No.4!K26:N26,"④")+COUNTIF(エントリーシート団体用No.4!K26:N26,"⑤")+COUNTIF(エントリーシート団体用No.4!K26:N26,"⑥")+COUNTIF(エントリーシート団体用No.4!K26:N26,"⑦")+COUNTIF(エントリーシート団体用No.4!K26:N26,"⑧")+COUNTIF(エントリーシート団体用No.4!K26:N26,"⑨")+COUNTIF(エントリーシート団体用No.4!K26:N26,"⑩")</f>
        <v>0</v>
      </c>
      <c r="I77" s="130" t="str">
        <f t="shared" si="12"/>
        <v/>
      </c>
      <c r="J77" s="130" t="str">
        <f t="shared" si="15"/>
        <v/>
      </c>
      <c r="K77" s="130" t="str">
        <f t="shared" si="13"/>
        <v/>
      </c>
      <c r="L77" s="141">
        <f>COUNTIF(エントリーシート団体用No.4!O26,"①")+COUNTIF(エントリーシート団体用No.4!O26,"②")+COUNTIF(エントリーシート団体用No.4!O26,"③")+COUNTIF(エントリーシート団体用No.4!O26,"④")+COUNTIF(エントリーシート団体用No.4!O26,"⑤")+COUNTIF(エントリーシート団体用No.4!O26,"⑥")+COUNTIF(エントリーシート団体用No.4!O26,"⑦")+COUNTIF(エントリーシート団体用No.4!O26,"⑧")+COUNTIF(エントリーシート団体用No.4!O26,"⑨")+COUNTIF(エントリーシート団体用No.4!O26,"⑩")</f>
        <v>0</v>
      </c>
      <c r="M77" s="130" t="str">
        <f t="shared" si="14"/>
        <v/>
      </c>
    </row>
    <row r="78" spans="1:13" x14ac:dyDescent="0.15">
      <c r="A78" s="143"/>
      <c r="B78" s="130">
        <v>77</v>
      </c>
      <c r="C78" s="133" t="str">
        <f>IF(エントリーシート団体用No.4!C27="","",エントリーシート団体用No.4!C27)</f>
        <v/>
      </c>
      <c r="D78" s="130" t="str">
        <f>IF(エントリーシート団体用No.4!F27="","",VLOOKUP(エントリーシート団体用No.4!F27,エントリーシート団体用No.4!$R$10:$U$26,4,FALSE))</f>
        <v/>
      </c>
      <c r="E78" s="130" t="str">
        <f>IF(エントリーシート団体用No.4!G27="","",COUNTA(エントリーシート団体用No.4!G27))</f>
        <v/>
      </c>
      <c r="F78" s="130" t="str">
        <f>IF(エントリーシート団体用No.4!I27="","",COUNTA(エントリーシート団体用No.4!I27))</f>
        <v/>
      </c>
      <c r="G78" s="130" t="str">
        <f t="shared" si="5"/>
        <v/>
      </c>
      <c r="H78" s="130">
        <f>COUNTIF(エントリーシート団体用No.4!K27:N27,"①")+COUNTIF(エントリーシート団体用No.4!K27:N27,"②")+COUNTIF(エントリーシート団体用No.4!K27:N27,"③")+COUNTIF(エントリーシート団体用No.4!K27:N27,"④")+COUNTIF(エントリーシート団体用No.4!K27:N27,"⑤")+COUNTIF(エントリーシート団体用No.4!K27:N27,"⑥")+COUNTIF(エントリーシート団体用No.4!K27:N27,"⑦")+COUNTIF(エントリーシート団体用No.4!K27:N27,"⑧")+COUNTIF(エントリーシート団体用No.4!K27:N27,"⑨")+COUNTIF(エントリーシート団体用No.4!K27:N27,"⑩")</f>
        <v>0</v>
      </c>
      <c r="I78" s="130" t="str">
        <f t="shared" si="12"/>
        <v/>
      </c>
      <c r="J78" s="130" t="str">
        <f t="shared" si="15"/>
        <v/>
      </c>
      <c r="K78" s="130" t="str">
        <f t="shared" si="13"/>
        <v/>
      </c>
      <c r="L78" s="141">
        <f>COUNTIF(エントリーシート団体用No.4!O27,"①")+COUNTIF(エントリーシート団体用No.4!O27,"②")+COUNTIF(エントリーシート団体用No.4!O27,"③")+COUNTIF(エントリーシート団体用No.4!O27,"④")+COUNTIF(エントリーシート団体用No.4!O27,"⑤")+COUNTIF(エントリーシート団体用No.4!O27,"⑥")+COUNTIF(エントリーシート団体用No.4!O27,"⑦")+COUNTIF(エントリーシート団体用No.4!O27,"⑧")+COUNTIF(エントリーシート団体用No.4!O27,"⑨")+COUNTIF(エントリーシート団体用No.4!O27,"⑩")</f>
        <v>0</v>
      </c>
      <c r="M78" s="130" t="str">
        <f t="shared" si="14"/>
        <v/>
      </c>
    </row>
    <row r="79" spans="1:13" x14ac:dyDescent="0.15">
      <c r="A79" s="143"/>
      <c r="B79" s="130">
        <v>78</v>
      </c>
      <c r="C79" s="133" t="str">
        <f>IF(エントリーシート団体用No.4!C28="","",エントリーシート団体用No.4!C28)</f>
        <v/>
      </c>
      <c r="D79" s="130" t="str">
        <f>IF(エントリーシート団体用No.4!F28="","",VLOOKUP(エントリーシート団体用No.4!F28,エントリーシート団体用No.4!$R$10:$U$26,4,FALSE))</f>
        <v/>
      </c>
      <c r="E79" s="130" t="str">
        <f>IF(エントリーシート団体用No.4!G28="","",COUNTA(エントリーシート団体用No.4!G28))</f>
        <v/>
      </c>
      <c r="F79" s="130" t="str">
        <f>IF(エントリーシート団体用No.4!I28="","",COUNTA(エントリーシート団体用No.4!I28))</f>
        <v/>
      </c>
      <c r="G79" s="130" t="str">
        <f t="shared" si="5"/>
        <v/>
      </c>
      <c r="H79" s="130">
        <f>COUNTIF(エントリーシート団体用No.4!K28:N28,"①")+COUNTIF(エントリーシート団体用No.4!K28:N28,"②")+COUNTIF(エントリーシート団体用No.4!K28:N28,"③")+COUNTIF(エントリーシート団体用No.4!K28:N28,"④")+COUNTIF(エントリーシート団体用No.4!K28:N28,"⑤")+COUNTIF(エントリーシート団体用No.4!K28:N28,"⑥")+COUNTIF(エントリーシート団体用No.4!K28:N28,"⑦")+COUNTIF(エントリーシート団体用No.4!K28:N28,"⑧")+COUNTIF(エントリーシート団体用No.4!K28:N28,"⑨")+COUNTIF(エントリーシート団体用No.4!K28:N28,"⑩")</f>
        <v>0</v>
      </c>
      <c r="I79" s="130" t="str">
        <f t="shared" si="12"/>
        <v/>
      </c>
      <c r="J79" s="130" t="str">
        <f t="shared" si="15"/>
        <v/>
      </c>
      <c r="K79" s="130" t="str">
        <f t="shared" si="13"/>
        <v/>
      </c>
      <c r="L79" s="141">
        <f>COUNTIF(エントリーシート団体用No.4!O28,"①")+COUNTIF(エントリーシート団体用No.4!O28,"②")+COUNTIF(エントリーシート団体用No.4!O28,"③")+COUNTIF(エントリーシート団体用No.4!O28,"④")+COUNTIF(エントリーシート団体用No.4!O28,"⑤")+COUNTIF(エントリーシート団体用No.4!O28,"⑥")+COUNTIF(エントリーシート団体用No.4!O28,"⑦")+COUNTIF(エントリーシート団体用No.4!O28,"⑧")+COUNTIF(エントリーシート団体用No.4!O28,"⑨")+COUNTIF(エントリーシート団体用No.4!O28,"⑩")</f>
        <v>0</v>
      </c>
      <c r="M79" s="130" t="str">
        <f t="shared" si="14"/>
        <v/>
      </c>
    </row>
    <row r="80" spans="1:13" x14ac:dyDescent="0.15">
      <c r="A80" s="143"/>
      <c r="B80" s="130">
        <v>79</v>
      </c>
      <c r="C80" s="133" t="str">
        <f>IF(エントリーシート団体用No.4!C29="","",エントリーシート団体用No.4!C29)</f>
        <v/>
      </c>
      <c r="D80" s="130" t="str">
        <f>IF(エントリーシート団体用No.4!F29="","",VLOOKUP(エントリーシート団体用No.4!F29,エントリーシート団体用No.4!$R$10:$U$26,4,FALSE))</f>
        <v/>
      </c>
      <c r="E80" s="130" t="str">
        <f>IF(エントリーシート団体用No.4!G29="","",COUNTA(エントリーシート団体用No.4!G29))</f>
        <v/>
      </c>
      <c r="F80" s="130" t="str">
        <f>IF(エントリーシート団体用No.4!I29="","",COUNTA(エントリーシート団体用No.4!I29))</f>
        <v/>
      </c>
      <c r="G80" s="130" t="str">
        <f t="shared" si="5"/>
        <v/>
      </c>
      <c r="H80" s="130">
        <f>COUNTIF(エントリーシート団体用No.4!K29:N29,"①")+COUNTIF(エントリーシート団体用No.4!K29:N29,"②")+COUNTIF(エントリーシート団体用No.4!K29:N29,"③")+COUNTIF(エントリーシート団体用No.4!K29:N29,"④")+COUNTIF(エントリーシート団体用No.4!K29:N29,"⑤")+COUNTIF(エントリーシート団体用No.4!K29:N29,"⑥")+COUNTIF(エントリーシート団体用No.4!K29:N29,"⑦")+COUNTIF(エントリーシート団体用No.4!K29:N29,"⑧")+COUNTIF(エントリーシート団体用No.4!K29:N29,"⑨")+COUNTIF(エントリーシート団体用No.4!K29:N29,"⑩")</f>
        <v>0</v>
      </c>
      <c r="I80" s="130" t="str">
        <f t="shared" si="12"/>
        <v/>
      </c>
      <c r="J80" s="130" t="str">
        <f t="shared" si="15"/>
        <v/>
      </c>
      <c r="K80" s="130" t="str">
        <f t="shared" si="13"/>
        <v/>
      </c>
      <c r="L80" s="141">
        <f>COUNTIF(エントリーシート団体用No.4!O29,"①")+COUNTIF(エントリーシート団体用No.4!O29,"②")+COUNTIF(エントリーシート団体用No.4!O29,"③")+COUNTIF(エントリーシート団体用No.4!O29,"④")+COUNTIF(エントリーシート団体用No.4!O29,"⑤")+COUNTIF(エントリーシート団体用No.4!O29,"⑥")+COUNTIF(エントリーシート団体用No.4!O29,"⑦")+COUNTIF(エントリーシート団体用No.4!O29,"⑧")+COUNTIF(エントリーシート団体用No.4!O29,"⑨")+COUNTIF(エントリーシート団体用No.4!O29,"⑩")</f>
        <v>0</v>
      </c>
      <c r="M80" s="130" t="str">
        <f t="shared" si="14"/>
        <v/>
      </c>
    </row>
    <row r="81" spans="1:13" x14ac:dyDescent="0.15">
      <c r="A81" s="143"/>
      <c r="B81" s="130">
        <v>80</v>
      </c>
      <c r="C81" s="133" t="str">
        <f>IF(エントリーシート団体用No.4!C30="","",エントリーシート団体用No.4!C30)</f>
        <v/>
      </c>
      <c r="D81" s="130" t="str">
        <f>IF(エントリーシート団体用No.4!F30="","",VLOOKUP(エントリーシート団体用No.4!F30,エントリーシート団体用No.4!$R$10:$U$26,4,FALSE))</f>
        <v/>
      </c>
      <c r="E81" s="130" t="str">
        <f>IF(エントリーシート団体用No.4!G30="","",COUNTA(エントリーシート団体用No.4!G30))</f>
        <v/>
      </c>
      <c r="F81" s="130" t="str">
        <f>IF(エントリーシート団体用No.4!I30="","",COUNTA(エントリーシート団体用No.4!I30))</f>
        <v/>
      </c>
      <c r="G81" s="130" t="str">
        <f t="shared" ref="G81:G101" si="16">IF(E81="","",IF(F81="",(D81*E81),(D81*2)))</f>
        <v/>
      </c>
      <c r="H81" s="130">
        <f>COUNTIF(エントリーシート団体用No.4!K30:N30,"①")+COUNTIF(エントリーシート団体用No.4!K30:N30,"②")+COUNTIF(エントリーシート団体用No.4!K30:N30,"③")+COUNTIF(エントリーシート団体用No.4!K30:N30,"④")+COUNTIF(エントリーシート団体用No.4!K30:N30,"⑤")+COUNTIF(エントリーシート団体用No.4!K30:N30,"⑥")+COUNTIF(エントリーシート団体用No.4!K30:N30,"⑦")+COUNTIF(エントリーシート団体用No.4!K30:N30,"⑧")+COUNTIF(エントリーシート団体用No.4!K30:N30,"⑨")+COUNTIF(エントリーシート団体用No.4!K30:N30,"⑩")</f>
        <v>0</v>
      </c>
      <c r="I81" s="130" t="str">
        <f t="shared" si="12"/>
        <v/>
      </c>
      <c r="J81" s="130" t="str">
        <f t="shared" si="15"/>
        <v/>
      </c>
      <c r="K81" s="130" t="str">
        <f t="shared" si="13"/>
        <v/>
      </c>
      <c r="L81" s="141">
        <f>COUNTIF(エントリーシート団体用No.4!O30,"①")+COUNTIF(エントリーシート団体用No.4!O30,"②")+COUNTIF(エントリーシート団体用No.4!O30,"③")+COUNTIF(エントリーシート団体用No.4!O30,"④")+COUNTIF(エントリーシート団体用No.4!O30,"⑤")+COUNTIF(エントリーシート団体用No.4!O30,"⑥")+COUNTIF(エントリーシート団体用No.4!O30,"⑦")+COUNTIF(エントリーシート団体用No.4!O30,"⑧")+COUNTIF(エントリーシート団体用No.4!O30,"⑨")+COUNTIF(エントリーシート団体用No.4!O30,"⑩")</f>
        <v>0</v>
      </c>
      <c r="M81" s="130" t="str">
        <f t="shared" si="14"/>
        <v/>
      </c>
    </row>
    <row r="82" spans="1:13" x14ac:dyDescent="0.15">
      <c r="A82" s="129" t="s">
        <v>120</v>
      </c>
      <c r="B82" s="133">
        <v>81</v>
      </c>
      <c r="C82" s="133" t="str">
        <f>IF(エントリーシート団体用No.5!C11="","",エントリーシート団体用No.5!C11)</f>
        <v/>
      </c>
      <c r="D82" s="130" t="str">
        <f>IF(エントリーシート団体用No.5!F11="","",VLOOKUP(エントリーシート団体用No.5!F11,エントリーシート団体用No.5!$R$10:$U$26,4,FALSE))</f>
        <v/>
      </c>
      <c r="E82" s="130" t="str">
        <f>IF(エントリーシート団体用No.5!G11="","",COUNTA(エントリーシート団体用No.5!G11))</f>
        <v/>
      </c>
      <c r="F82" s="130" t="str">
        <f>IF(エントリーシート団体用No.5!I11="","",COUNTA(エントリーシート団体用No.5!I11))</f>
        <v/>
      </c>
      <c r="G82" s="130" t="str">
        <f t="shared" si="16"/>
        <v/>
      </c>
      <c r="H82" s="130">
        <f>COUNTIF(エントリーシート団体用No.5!K11:N11,"①")+COUNTIF(エントリーシート団体用No.5!K11:N11,"②")+COUNTIF(エントリーシート団体用No.5!K11:N11,"③")+COUNTIF(エントリーシート団体用No.5!K11:N11,"④")+COUNTIF(エントリーシート団体用No.5!K11:N11,"⑤")+COUNTIF(エントリーシート団体用No.5!K11:N11,"⑥")+COUNTIF(エントリーシート団体用No.5!K11:N11,"⑦")+COUNTIF(エントリーシート団体用No.5!K11:N11,"⑧")+COUNTIF(エントリーシート団体用No.5!K11:N11,"⑨")+COUNTIF(エントリーシート団体用No.5!K11:N11,"⑩")</f>
        <v>0</v>
      </c>
      <c r="I82" s="130" t="str">
        <f>IF(H82=0,"",H82)</f>
        <v/>
      </c>
      <c r="J82" s="130" t="str">
        <f t="shared" si="15"/>
        <v/>
      </c>
      <c r="K82" s="130" t="str">
        <f>IF(I82="","",H82*J82)</f>
        <v/>
      </c>
      <c r="L82" s="141">
        <f>COUNTIF(エントリーシート団体用No.5!O11,"①")+COUNTIF(エントリーシート団体用No.5!O11,"②")+COUNTIF(エントリーシート団体用No.5!O11,"③")+COUNTIF(エントリーシート団体用No.5!O11,"④")+COUNTIF(エントリーシート団体用No.5!O11,"⑤")+COUNTIF(エントリーシート団体用No.5!O11,"⑥")+COUNTIF(エントリーシート団体用No.5!O11,"⑦")+COUNTIF(エントリーシート団体用No.5!O11,"⑧")+COUNTIF(エントリーシート団体用No.5!O11,"⑨")+COUNTIF(エントリーシート団体用No.5!O11,"⑩")</f>
        <v>0</v>
      </c>
      <c r="M82" s="130" t="str">
        <f>IF(L82=0,"",L82)</f>
        <v/>
      </c>
    </row>
    <row r="83" spans="1:13" x14ac:dyDescent="0.15">
      <c r="A83" s="129"/>
      <c r="B83" s="133">
        <v>82</v>
      </c>
      <c r="C83" s="133" t="str">
        <f>IF(エントリーシート団体用No.5!C12="","",エントリーシート団体用No.5!C12)</f>
        <v/>
      </c>
      <c r="D83" s="130" t="str">
        <f>IF(エントリーシート団体用No.5!F12="","",VLOOKUP(エントリーシート団体用No.5!F12,エントリーシート団体用No.5!$R$10:$U$26,4,FALSE))</f>
        <v/>
      </c>
      <c r="E83" s="130" t="str">
        <f>IF(エントリーシート団体用No.5!G12="","",COUNTA(エントリーシート団体用No.5!G12))</f>
        <v/>
      </c>
      <c r="F83" s="130" t="str">
        <f>IF(エントリーシート団体用No.5!I12="","",COUNTA(エントリーシート団体用No.5!I12))</f>
        <v/>
      </c>
      <c r="G83" s="130" t="str">
        <f t="shared" si="16"/>
        <v/>
      </c>
      <c r="H83" s="130">
        <f>COUNTIF(エントリーシート団体用No.5!K12:N12,"①")+COUNTIF(エントリーシート団体用No.5!K12:N12,"②")+COUNTIF(エントリーシート団体用No.5!K12:N12,"③")+COUNTIF(エントリーシート団体用No.5!K12:N12,"④")+COUNTIF(エントリーシート団体用No.5!K12:N12,"⑤")+COUNTIF(エントリーシート団体用No.5!K12:N12,"⑥")+COUNTIF(エントリーシート団体用No.5!K12:N12,"⑦")+COUNTIF(エントリーシート団体用No.5!K12:N12,"⑧")+COUNTIF(エントリーシート団体用No.5!K12:N12,"⑨")+COUNTIF(エントリーシート団体用No.5!K12:N12,"⑩")</f>
        <v>0</v>
      </c>
      <c r="I83" s="130" t="str">
        <f t="shared" ref="I83:I101" si="17">IF(H83=0,"",H83)</f>
        <v/>
      </c>
      <c r="J83" s="130" t="str">
        <f t="shared" si="15"/>
        <v/>
      </c>
      <c r="K83" s="130" t="str">
        <f t="shared" ref="K83:K101" si="18">IF(I83="","",H83*J83)</f>
        <v/>
      </c>
      <c r="L83" s="141">
        <f>COUNTIF(エントリーシート団体用No.5!O12,"①")+COUNTIF(エントリーシート団体用No.5!O12,"②")+COUNTIF(エントリーシート団体用No.5!O12,"③")+COUNTIF(エントリーシート団体用No.5!O12,"④")+COUNTIF(エントリーシート団体用No.5!O12,"⑤")+COUNTIF(エントリーシート団体用No.5!O12,"⑥")+COUNTIF(エントリーシート団体用No.5!O12,"⑦")+COUNTIF(エントリーシート団体用No.5!O12,"⑧")+COUNTIF(エントリーシート団体用No.5!O12,"⑨")+COUNTIF(エントリーシート団体用No.5!O12,"⑩")</f>
        <v>0</v>
      </c>
      <c r="M83" s="130" t="str">
        <f t="shared" ref="M83:M101" si="19">IF(L83=0,"",L83)</f>
        <v/>
      </c>
    </row>
    <row r="84" spans="1:13" x14ac:dyDescent="0.15">
      <c r="A84" s="129"/>
      <c r="B84" s="133">
        <v>83</v>
      </c>
      <c r="C84" s="133" t="str">
        <f>IF(エントリーシート団体用No.5!C13="","",エントリーシート団体用No.5!C13)</f>
        <v/>
      </c>
      <c r="D84" s="130" t="str">
        <f>IF(エントリーシート団体用No.5!F13="","",VLOOKUP(エントリーシート団体用No.5!F13,エントリーシート団体用No.5!$R$10:$U$26,4,FALSE))</f>
        <v/>
      </c>
      <c r="E84" s="130" t="str">
        <f>IF(エントリーシート団体用No.5!G13="","",COUNTA(エントリーシート団体用No.5!G13))</f>
        <v/>
      </c>
      <c r="F84" s="130" t="str">
        <f>IF(エントリーシート団体用No.5!I13="","",COUNTA(エントリーシート団体用No.5!I13))</f>
        <v/>
      </c>
      <c r="G84" s="130" t="str">
        <f t="shared" si="16"/>
        <v/>
      </c>
      <c r="H84" s="130">
        <f>COUNTIF(エントリーシート団体用No.5!K13:N13,"①")+COUNTIF(エントリーシート団体用No.5!K13:N13,"②")+COUNTIF(エントリーシート団体用No.5!K13:N13,"③")+COUNTIF(エントリーシート団体用No.5!K13:N13,"④")+COUNTIF(エントリーシート団体用No.5!K13:N13,"⑤")+COUNTIF(エントリーシート団体用No.5!K13:N13,"⑥")+COUNTIF(エントリーシート団体用No.5!K13:N13,"⑦")+COUNTIF(エントリーシート団体用No.5!K13:N13,"⑧")+COUNTIF(エントリーシート団体用No.5!K13:N13,"⑨")+COUNTIF(エントリーシート団体用No.5!K13:N13,"⑩")</f>
        <v>0</v>
      </c>
      <c r="I84" s="130" t="str">
        <f t="shared" si="17"/>
        <v/>
      </c>
      <c r="J84" s="130" t="str">
        <f t="shared" si="15"/>
        <v/>
      </c>
      <c r="K84" s="130" t="str">
        <f t="shared" si="18"/>
        <v/>
      </c>
      <c r="L84" s="141">
        <f>COUNTIF(エントリーシート団体用No.5!O13,"①")+COUNTIF(エントリーシート団体用No.5!O13,"②")+COUNTIF(エントリーシート団体用No.5!O13,"③")+COUNTIF(エントリーシート団体用No.5!O13,"④")+COUNTIF(エントリーシート団体用No.5!O13,"⑤")+COUNTIF(エントリーシート団体用No.5!O13,"⑥")+COUNTIF(エントリーシート団体用No.5!O13,"⑦")+COUNTIF(エントリーシート団体用No.5!O13,"⑧")+COUNTIF(エントリーシート団体用No.5!O13,"⑨")+COUNTIF(エントリーシート団体用No.5!O13,"⑩")</f>
        <v>0</v>
      </c>
      <c r="M84" s="130" t="str">
        <f t="shared" si="19"/>
        <v/>
      </c>
    </row>
    <row r="85" spans="1:13" x14ac:dyDescent="0.15">
      <c r="A85" s="129"/>
      <c r="B85" s="133">
        <v>84</v>
      </c>
      <c r="C85" s="133" t="str">
        <f>IF(エントリーシート団体用No.5!C14="","",エントリーシート団体用No.5!C14)</f>
        <v/>
      </c>
      <c r="D85" s="130" t="str">
        <f>IF(エントリーシート団体用No.5!F14="","",VLOOKUP(エントリーシート団体用No.5!F14,エントリーシート団体用No.5!$R$10:$U$26,4,FALSE))</f>
        <v/>
      </c>
      <c r="E85" s="130" t="str">
        <f>IF(エントリーシート団体用No.5!G14="","",COUNTA(エントリーシート団体用No.5!G14))</f>
        <v/>
      </c>
      <c r="F85" s="130" t="str">
        <f>IF(エントリーシート団体用No.5!I14="","",COUNTA(エントリーシート団体用No.5!I14))</f>
        <v/>
      </c>
      <c r="G85" s="130" t="str">
        <f t="shared" si="16"/>
        <v/>
      </c>
      <c r="H85" s="130">
        <f>COUNTIF(エントリーシート団体用No.5!K14:N14,"①")+COUNTIF(エントリーシート団体用No.5!K14:N14,"②")+COUNTIF(エントリーシート団体用No.5!K14:N14,"③")+COUNTIF(エントリーシート団体用No.5!K14:N14,"④")+COUNTIF(エントリーシート団体用No.5!K14:N14,"⑤")+COUNTIF(エントリーシート団体用No.5!K14:N14,"⑥")+COUNTIF(エントリーシート団体用No.5!K14:N14,"⑦")+COUNTIF(エントリーシート団体用No.5!K14:N14,"⑧")+COUNTIF(エントリーシート団体用No.5!K14:N14,"⑨")+COUNTIF(エントリーシート団体用No.5!K14:N14,"⑩")</f>
        <v>0</v>
      </c>
      <c r="I85" s="130" t="str">
        <f t="shared" si="17"/>
        <v/>
      </c>
      <c r="J85" s="130" t="str">
        <f t="shared" si="15"/>
        <v/>
      </c>
      <c r="K85" s="130" t="str">
        <f t="shared" si="18"/>
        <v/>
      </c>
      <c r="L85" s="141">
        <f>COUNTIF(エントリーシート団体用No.5!O14,"①")+COUNTIF(エントリーシート団体用No.5!O14,"②")+COUNTIF(エントリーシート団体用No.5!O14,"③")+COUNTIF(エントリーシート団体用No.5!O14,"④")+COUNTIF(エントリーシート団体用No.5!O14,"⑤")+COUNTIF(エントリーシート団体用No.5!O14,"⑥")+COUNTIF(エントリーシート団体用No.5!O14,"⑦")+COUNTIF(エントリーシート団体用No.5!O14,"⑧")+COUNTIF(エントリーシート団体用No.5!O14,"⑨")+COUNTIF(エントリーシート団体用No.5!O14,"⑩")</f>
        <v>0</v>
      </c>
      <c r="M85" s="130" t="str">
        <f t="shared" si="19"/>
        <v/>
      </c>
    </row>
    <row r="86" spans="1:13" x14ac:dyDescent="0.15">
      <c r="A86" s="129"/>
      <c r="B86" s="133">
        <v>85</v>
      </c>
      <c r="C86" s="133" t="str">
        <f>IF(エントリーシート団体用No.5!C15="","",エントリーシート団体用No.5!C15)</f>
        <v/>
      </c>
      <c r="D86" s="130" t="str">
        <f>IF(エントリーシート団体用No.5!F15="","",VLOOKUP(エントリーシート団体用No.5!F15,エントリーシート団体用No.5!$R$10:$U$26,4,FALSE))</f>
        <v/>
      </c>
      <c r="E86" s="130" t="str">
        <f>IF(エントリーシート団体用No.5!G15="","",COUNTA(エントリーシート団体用No.5!G15))</f>
        <v/>
      </c>
      <c r="F86" s="130" t="str">
        <f>IF(エントリーシート団体用No.5!I15="","",COUNTA(エントリーシート団体用No.5!I15))</f>
        <v/>
      </c>
      <c r="G86" s="130" t="str">
        <f t="shared" si="16"/>
        <v/>
      </c>
      <c r="H86" s="130">
        <f>COUNTIF(エントリーシート団体用No.5!K15:N15,"①")+COUNTIF(エントリーシート団体用No.5!K15:N15,"②")+COUNTIF(エントリーシート団体用No.5!K15:N15,"③")+COUNTIF(エントリーシート団体用No.5!K15:N15,"④")+COUNTIF(エントリーシート団体用No.5!K15:N15,"⑤")+COUNTIF(エントリーシート団体用No.5!K15:N15,"⑥")+COUNTIF(エントリーシート団体用No.5!K15:N15,"⑦")+COUNTIF(エントリーシート団体用No.5!K15:N15,"⑧")+COUNTIF(エントリーシート団体用No.5!K15:N15,"⑨")+COUNTIF(エントリーシート団体用No.5!K15:N15,"⑩")</f>
        <v>0</v>
      </c>
      <c r="I86" s="130" t="str">
        <f t="shared" si="17"/>
        <v/>
      </c>
      <c r="J86" s="130" t="str">
        <f t="shared" si="15"/>
        <v/>
      </c>
      <c r="K86" s="130" t="str">
        <f t="shared" si="18"/>
        <v/>
      </c>
      <c r="L86" s="141">
        <f>COUNTIF(エントリーシート団体用No.5!O15,"①")+COUNTIF(エントリーシート団体用No.5!O15,"②")+COUNTIF(エントリーシート団体用No.5!O15,"③")+COUNTIF(エントリーシート団体用No.5!O15,"④")+COUNTIF(エントリーシート団体用No.5!O15,"⑤")+COUNTIF(エントリーシート団体用No.5!O15,"⑥")+COUNTIF(エントリーシート団体用No.5!O15,"⑦")+COUNTIF(エントリーシート団体用No.5!O15,"⑧")+COUNTIF(エントリーシート団体用No.5!O15,"⑨")+COUNTIF(エントリーシート団体用No.5!O15,"⑩")</f>
        <v>0</v>
      </c>
      <c r="M86" s="130" t="str">
        <f t="shared" si="19"/>
        <v/>
      </c>
    </row>
    <row r="87" spans="1:13" x14ac:dyDescent="0.15">
      <c r="A87" s="129"/>
      <c r="B87" s="133">
        <v>86</v>
      </c>
      <c r="C87" s="133" t="str">
        <f>IF(エントリーシート団体用No.5!C16="","",エントリーシート団体用No.5!C16)</f>
        <v/>
      </c>
      <c r="D87" s="130" t="str">
        <f>IF(エントリーシート団体用No.5!F16="","",VLOOKUP(エントリーシート団体用No.5!F16,エントリーシート団体用No.5!$R$10:$U$26,4,FALSE))</f>
        <v/>
      </c>
      <c r="E87" s="130" t="str">
        <f>IF(エントリーシート団体用No.5!G16="","",COUNTA(エントリーシート団体用No.5!G16))</f>
        <v/>
      </c>
      <c r="F87" s="130" t="str">
        <f>IF(エントリーシート団体用No.5!I16="","",COUNTA(エントリーシート団体用No.5!I16))</f>
        <v/>
      </c>
      <c r="G87" s="130" t="str">
        <f t="shared" si="16"/>
        <v/>
      </c>
      <c r="H87" s="130">
        <f>COUNTIF(エントリーシート団体用No.5!K16:N16,"①")+COUNTIF(エントリーシート団体用No.5!K16:N16,"②")+COUNTIF(エントリーシート団体用No.5!K16:N16,"③")+COUNTIF(エントリーシート団体用No.5!K16:N16,"④")+COUNTIF(エントリーシート団体用No.5!K16:N16,"⑤")+COUNTIF(エントリーシート団体用No.5!K16:N16,"⑥")+COUNTIF(エントリーシート団体用No.5!K16:N16,"⑦")+COUNTIF(エントリーシート団体用No.5!K16:N16,"⑧")+COUNTIF(エントリーシート団体用No.5!K16:N16,"⑨")+COUNTIF(エントリーシート団体用No.5!K16:N16,"⑩")</f>
        <v>0</v>
      </c>
      <c r="I87" s="130" t="str">
        <f t="shared" si="17"/>
        <v/>
      </c>
      <c r="J87" s="130" t="str">
        <f t="shared" si="15"/>
        <v/>
      </c>
      <c r="K87" s="130" t="str">
        <f t="shared" si="18"/>
        <v/>
      </c>
      <c r="L87" s="141">
        <f>COUNTIF(エントリーシート団体用No.5!O16,"①")+COUNTIF(エントリーシート団体用No.5!O16,"②")+COUNTIF(エントリーシート団体用No.5!O16,"③")+COUNTIF(エントリーシート団体用No.5!O16,"④")+COUNTIF(エントリーシート団体用No.5!O16,"⑤")+COUNTIF(エントリーシート団体用No.5!O16,"⑥")+COUNTIF(エントリーシート団体用No.5!O16,"⑦")+COUNTIF(エントリーシート団体用No.5!O16,"⑧")+COUNTIF(エントリーシート団体用No.5!O16,"⑨")+COUNTIF(エントリーシート団体用No.5!O16,"⑩")</f>
        <v>0</v>
      </c>
      <c r="M87" s="130" t="str">
        <f t="shared" si="19"/>
        <v/>
      </c>
    </row>
    <row r="88" spans="1:13" x14ac:dyDescent="0.15">
      <c r="A88" s="129"/>
      <c r="B88" s="133">
        <v>87</v>
      </c>
      <c r="C88" s="133" t="str">
        <f>IF(エントリーシート団体用No.5!C17="","",エントリーシート団体用No.5!C17)</f>
        <v/>
      </c>
      <c r="D88" s="130" t="str">
        <f>IF(エントリーシート団体用No.5!F17="","",VLOOKUP(エントリーシート団体用No.5!F17,エントリーシート団体用No.5!$R$10:$U$26,4,FALSE))</f>
        <v/>
      </c>
      <c r="E88" s="130" t="str">
        <f>IF(エントリーシート団体用No.5!G17="","",COUNTA(エントリーシート団体用No.5!G17))</f>
        <v/>
      </c>
      <c r="F88" s="130" t="str">
        <f>IF(エントリーシート団体用No.5!I17="","",COUNTA(エントリーシート団体用No.5!I17))</f>
        <v/>
      </c>
      <c r="G88" s="130" t="str">
        <f t="shared" si="16"/>
        <v/>
      </c>
      <c r="H88" s="130">
        <f>COUNTIF(エントリーシート団体用No.5!K17:N17,"①")+COUNTIF(エントリーシート団体用No.5!K17:N17,"②")+COUNTIF(エントリーシート団体用No.5!K17:N17,"③")+COUNTIF(エントリーシート団体用No.5!K17:N17,"④")+COUNTIF(エントリーシート団体用No.5!K17:N17,"⑤")+COUNTIF(エントリーシート団体用No.5!K17:N17,"⑥")+COUNTIF(エントリーシート団体用No.5!K17:N17,"⑦")+COUNTIF(エントリーシート団体用No.5!K17:N17,"⑧")+COUNTIF(エントリーシート団体用No.5!K17:N17,"⑨")+COUNTIF(エントリーシート団体用No.5!K17:N17,"⑩")</f>
        <v>0</v>
      </c>
      <c r="I88" s="130" t="str">
        <f t="shared" si="17"/>
        <v/>
      </c>
      <c r="J88" s="130" t="str">
        <f t="shared" si="15"/>
        <v/>
      </c>
      <c r="K88" s="130" t="str">
        <f t="shared" si="18"/>
        <v/>
      </c>
      <c r="L88" s="141">
        <f>COUNTIF(エントリーシート団体用No.5!O17,"①")+COUNTIF(エントリーシート団体用No.5!O17,"②")+COUNTIF(エントリーシート団体用No.5!O17,"③")+COUNTIF(エントリーシート団体用No.5!O17,"④")+COUNTIF(エントリーシート団体用No.5!O17,"⑤")+COUNTIF(エントリーシート団体用No.5!O17,"⑥")+COUNTIF(エントリーシート団体用No.5!O17,"⑦")+COUNTIF(エントリーシート団体用No.5!O17,"⑧")+COUNTIF(エントリーシート団体用No.5!O17,"⑨")+COUNTIF(エントリーシート団体用No.5!O17,"⑩")</f>
        <v>0</v>
      </c>
      <c r="M88" s="130" t="str">
        <f t="shared" si="19"/>
        <v/>
      </c>
    </row>
    <row r="89" spans="1:13" x14ac:dyDescent="0.15">
      <c r="A89" s="129"/>
      <c r="B89" s="133">
        <v>88</v>
      </c>
      <c r="C89" s="133" t="str">
        <f>IF(エントリーシート団体用No.5!C18="","",エントリーシート団体用No.5!C18)</f>
        <v/>
      </c>
      <c r="D89" s="130" t="str">
        <f>IF(エントリーシート団体用No.5!F18="","",VLOOKUP(エントリーシート団体用No.5!F18,エントリーシート団体用No.5!$R$10:$U$26,4,FALSE))</f>
        <v/>
      </c>
      <c r="E89" s="130" t="str">
        <f>IF(エントリーシート団体用No.5!G18="","",COUNTA(エントリーシート団体用No.5!G18))</f>
        <v/>
      </c>
      <c r="F89" s="130" t="str">
        <f>IF(エントリーシート団体用No.5!I18="","",COUNTA(エントリーシート団体用No.5!I18))</f>
        <v/>
      </c>
      <c r="G89" s="130" t="str">
        <f t="shared" si="16"/>
        <v/>
      </c>
      <c r="H89" s="130">
        <f>COUNTIF(エントリーシート団体用No.5!K18:N18,"①")+COUNTIF(エントリーシート団体用No.5!K18:N18,"②")+COUNTIF(エントリーシート団体用No.5!K18:N18,"③")+COUNTIF(エントリーシート団体用No.5!K18:N18,"④")+COUNTIF(エントリーシート団体用No.5!K18:N18,"⑤")+COUNTIF(エントリーシート団体用No.5!K18:N18,"⑥")+COUNTIF(エントリーシート団体用No.5!K18:N18,"⑦")+COUNTIF(エントリーシート団体用No.5!K18:N18,"⑧")+COUNTIF(エントリーシート団体用No.5!K18:N18,"⑨")+COUNTIF(エントリーシート団体用No.5!K18:N18,"⑩")</f>
        <v>0</v>
      </c>
      <c r="I89" s="130" t="str">
        <f t="shared" si="17"/>
        <v/>
      </c>
      <c r="J89" s="130" t="str">
        <f t="shared" si="15"/>
        <v/>
      </c>
      <c r="K89" s="130" t="str">
        <f t="shared" si="18"/>
        <v/>
      </c>
      <c r="L89" s="141">
        <f>COUNTIF(エントリーシート団体用No.5!O18,"①")+COUNTIF(エントリーシート団体用No.5!O18,"②")+COUNTIF(エントリーシート団体用No.5!O18,"③")+COUNTIF(エントリーシート団体用No.5!O18,"④")+COUNTIF(エントリーシート団体用No.5!O18,"⑤")+COUNTIF(エントリーシート団体用No.5!O18,"⑥")+COUNTIF(エントリーシート団体用No.5!O18,"⑦")+COUNTIF(エントリーシート団体用No.5!O18,"⑧")+COUNTIF(エントリーシート団体用No.5!O18,"⑨")+COUNTIF(エントリーシート団体用No.5!O18,"⑩")</f>
        <v>0</v>
      </c>
      <c r="M89" s="130" t="str">
        <f t="shared" si="19"/>
        <v/>
      </c>
    </row>
    <row r="90" spans="1:13" x14ac:dyDescent="0.15">
      <c r="A90" s="129"/>
      <c r="B90" s="133">
        <v>89</v>
      </c>
      <c r="C90" s="133" t="str">
        <f>IF(エントリーシート団体用No.5!C19="","",エントリーシート団体用No.5!C19)</f>
        <v/>
      </c>
      <c r="D90" s="130" t="str">
        <f>IF(エントリーシート団体用No.5!F19="","",VLOOKUP(エントリーシート団体用No.5!F19,エントリーシート団体用No.5!$R$10:$U$26,4,FALSE))</f>
        <v/>
      </c>
      <c r="E90" s="130" t="str">
        <f>IF(エントリーシート団体用No.5!G19="","",COUNTA(エントリーシート団体用No.5!G19))</f>
        <v/>
      </c>
      <c r="F90" s="130" t="str">
        <f>IF(エントリーシート団体用No.5!I19="","",COUNTA(エントリーシート団体用No.5!I19))</f>
        <v/>
      </c>
      <c r="G90" s="130" t="str">
        <f t="shared" si="16"/>
        <v/>
      </c>
      <c r="H90" s="130">
        <f>COUNTIF(エントリーシート団体用No.5!K19:N19,"①")+COUNTIF(エントリーシート団体用No.5!K19:N19,"②")+COUNTIF(エントリーシート団体用No.5!K19:N19,"③")+COUNTIF(エントリーシート団体用No.5!K19:N19,"④")+COUNTIF(エントリーシート団体用No.5!K19:N19,"⑤")+COUNTIF(エントリーシート団体用No.5!K19:N19,"⑥")+COUNTIF(エントリーシート団体用No.5!K19:N19,"⑦")+COUNTIF(エントリーシート団体用No.5!K19:N19,"⑧")+COUNTIF(エントリーシート団体用No.5!K19:N19,"⑨")+COUNTIF(エントリーシート団体用No.5!K19:N19,"⑩")</f>
        <v>0</v>
      </c>
      <c r="I90" s="130" t="str">
        <f t="shared" si="17"/>
        <v/>
      </c>
      <c r="J90" s="130" t="str">
        <f t="shared" si="15"/>
        <v/>
      </c>
      <c r="K90" s="130" t="str">
        <f t="shared" si="18"/>
        <v/>
      </c>
      <c r="L90" s="141">
        <f>COUNTIF(エントリーシート団体用No.5!O19,"①")+COUNTIF(エントリーシート団体用No.5!O19,"②")+COUNTIF(エントリーシート団体用No.5!O19,"③")+COUNTIF(エントリーシート団体用No.5!O19,"④")+COUNTIF(エントリーシート団体用No.5!O19,"⑤")+COUNTIF(エントリーシート団体用No.5!O19,"⑥")+COUNTIF(エントリーシート団体用No.5!O19,"⑦")+COUNTIF(エントリーシート団体用No.5!O19,"⑧")+COUNTIF(エントリーシート団体用No.5!O19,"⑨")+COUNTIF(エントリーシート団体用No.5!O19,"⑩")</f>
        <v>0</v>
      </c>
      <c r="M90" s="130" t="str">
        <f t="shared" si="19"/>
        <v/>
      </c>
    </row>
    <row r="91" spans="1:13" x14ac:dyDescent="0.15">
      <c r="A91" s="129"/>
      <c r="B91" s="133">
        <v>90</v>
      </c>
      <c r="C91" s="133" t="str">
        <f>IF(エントリーシート団体用No.5!C20="","",エントリーシート団体用No.5!C20)</f>
        <v/>
      </c>
      <c r="D91" s="130" t="str">
        <f>IF(エントリーシート団体用No.5!F20="","",VLOOKUP(エントリーシート団体用No.5!F20,エントリーシート団体用No.5!$R$10:$U$26,4,FALSE))</f>
        <v/>
      </c>
      <c r="E91" s="130" t="str">
        <f>IF(エントリーシート団体用No.5!G20="","",COUNTA(エントリーシート団体用No.5!G20))</f>
        <v/>
      </c>
      <c r="F91" s="130" t="str">
        <f>IF(エントリーシート団体用No.5!I20="","",COUNTA(エントリーシート団体用No.5!I20))</f>
        <v/>
      </c>
      <c r="G91" s="130" t="str">
        <f t="shared" si="16"/>
        <v/>
      </c>
      <c r="H91" s="130">
        <f>COUNTIF(エントリーシート団体用No.5!K20:N20,"①")+COUNTIF(エントリーシート団体用No.5!K20:N20,"②")+COUNTIF(エントリーシート団体用No.5!K20:N20,"③")+COUNTIF(エントリーシート団体用No.5!K20:N20,"④")+COUNTIF(エントリーシート団体用No.5!K20:N20,"⑤")+COUNTIF(エントリーシート団体用No.5!K20:N20,"⑥")+COUNTIF(エントリーシート団体用No.5!K20:N20,"⑦")+COUNTIF(エントリーシート団体用No.5!K20:N20,"⑧")+COUNTIF(エントリーシート団体用No.5!K20:N20,"⑨")+COUNTIF(エントリーシート団体用No.5!K20:N20,"⑩")</f>
        <v>0</v>
      </c>
      <c r="I91" s="130" t="str">
        <f t="shared" si="17"/>
        <v/>
      </c>
      <c r="J91" s="130" t="str">
        <f t="shared" si="15"/>
        <v/>
      </c>
      <c r="K91" s="130" t="str">
        <f t="shared" si="18"/>
        <v/>
      </c>
      <c r="L91" s="141">
        <f>COUNTIF(エントリーシート団体用No.5!O20,"①")+COUNTIF(エントリーシート団体用No.5!O20,"②")+COUNTIF(エントリーシート団体用No.5!O20,"③")+COUNTIF(エントリーシート団体用No.5!O20,"④")+COUNTIF(エントリーシート団体用No.5!O20,"⑤")+COUNTIF(エントリーシート団体用No.5!O20,"⑥")+COUNTIF(エントリーシート団体用No.5!O20,"⑦")+COUNTIF(エントリーシート団体用No.5!O20,"⑧")+COUNTIF(エントリーシート団体用No.5!O20,"⑨")+COUNTIF(エントリーシート団体用No.5!O20,"⑩")</f>
        <v>0</v>
      </c>
      <c r="M91" s="130" t="str">
        <f t="shared" si="19"/>
        <v/>
      </c>
    </row>
    <row r="92" spans="1:13" x14ac:dyDescent="0.15">
      <c r="A92" s="129"/>
      <c r="B92" s="133">
        <v>91</v>
      </c>
      <c r="C92" s="133" t="str">
        <f>IF(エントリーシート団体用No.5!C21="","",エントリーシート団体用No.5!C21)</f>
        <v/>
      </c>
      <c r="D92" s="130" t="str">
        <f>IF(エントリーシート団体用No.5!F21="","",VLOOKUP(エントリーシート団体用No.5!F21,エントリーシート団体用No.5!$R$10:$U$26,4,FALSE))</f>
        <v/>
      </c>
      <c r="E92" s="130" t="str">
        <f>IF(エントリーシート団体用No.5!G21="","",COUNTA(エントリーシート団体用No.5!G21))</f>
        <v/>
      </c>
      <c r="F92" s="130" t="str">
        <f>IF(エントリーシート団体用No.5!I21="","",COUNTA(エントリーシート団体用No.5!I21))</f>
        <v/>
      </c>
      <c r="G92" s="130" t="str">
        <f t="shared" si="16"/>
        <v/>
      </c>
      <c r="H92" s="130">
        <f>COUNTIF(エントリーシート団体用No.5!K21:N21,"①")+COUNTIF(エントリーシート団体用No.5!K21:N21,"②")+COUNTIF(エントリーシート団体用No.5!K21:N21,"③")+COUNTIF(エントリーシート団体用No.5!K21:N21,"④")+COUNTIF(エントリーシート団体用No.5!K21:N21,"⑤")+COUNTIF(エントリーシート団体用No.5!K21:N21,"⑥")+COUNTIF(エントリーシート団体用No.5!K21:N21,"⑦")+COUNTIF(エントリーシート団体用No.5!K21:N21,"⑧")+COUNTIF(エントリーシート団体用No.5!K21:N21,"⑨")+COUNTIF(エントリーシート団体用No.5!K21:N21,"⑩")</f>
        <v>0</v>
      </c>
      <c r="I92" s="130" t="str">
        <f t="shared" si="17"/>
        <v/>
      </c>
      <c r="J92" s="130" t="str">
        <f t="shared" si="15"/>
        <v/>
      </c>
      <c r="K92" s="130" t="str">
        <f t="shared" si="18"/>
        <v/>
      </c>
      <c r="L92" s="141">
        <f>COUNTIF(エントリーシート団体用No.5!O21,"①")+COUNTIF(エントリーシート団体用No.5!O21,"②")+COUNTIF(エントリーシート団体用No.5!O21,"③")+COUNTIF(エントリーシート団体用No.5!O21,"④")+COUNTIF(エントリーシート団体用No.5!O21,"⑤")+COUNTIF(エントリーシート団体用No.5!O21,"⑥")+COUNTIF(エントリーシート団体用No.5!O21,"⑦")+COUNTIF(エントリーシート団体用No.5!O21,"⑧")+COUNTIF(エントリーシート団体用No.5!O21,"⑨")+COUNTIF(エントリーシート団体用No.5!O21,"⑩")</f>
        <v>0</v>
      </c>
      <c r="M92" s="130" t="str">
        <f t="shared" si="19"/>
        <v/>
      </c>
    </row>
    <row r="93" spans="1:13" x14ac:dyDescent="0.15">
      <c r="A93" s="129"/>
      <c r="B93" s="133">
        <v>92</v>
      </c>
      <c r="C93" s="133" t="str">
        <f>IF(エントリーシート団体用No.5!C22="","",エントリーシート団体用No.5!C22)</f>
        <v/>
      </c>
      <c r="D93" s="130" t="str">
        <f>IF(エントリーシート団体用No.5!F22="","",VLOOKUP(エントリーシート団体用No.5!F22,エントリーシート団体用No.5!$R$10:$U$26,4,FALSE))</f>
        <v/>
      </c>
      <c r="E93" s="130" t="str">
        <f>IF(エントリーシート団体用No.5!G22="","",COUNTA(エントリーシート団体用No.5!G22))</f>
        <v/>
      </c>
      <c r="F93" s="130" t="str">
        <f>IF(エントリーシート団体用No.5!I22="","",COUNTA(エントリーシート団体用No.5!I22))</f>
        <v/>
      </c>
      <c r="G93" s="130" t="str">
        <f t="shared" si="16"/>
        <v/>
      </c>
      <c r="H93" s="130">
        <f>COUNTIF(エントリーシート団体用No.5!K22:N22,"①")+COUNTIF(エントリーシート団体用No.5!K22:N22,"②")+COUNTIF(エントリーシート団体用No.5!K22:N22,"③")+COUNTIF(エントリーシート団体用No.5!K22:N22,"④")+COUNTIF(エントリーシート団体用No.5!K22:N22,"⑤")+COUNTIF(エントリーシート団体用No.5!K22:N22,"⑥")+COUNTIF(エントリーシート団体用No.5!K22:N22,"⑦")+COUNTIF(エントリーシート団体用No.5!K22:N22,"⑧")+COUNTIF(エントリーシート団体用No.5!K22:N22,"⑨")+COUNTIF(エントリーシート団体用No.5!K22:N22,"⑩")</f>
        <v>0</v>
      </c>
      <c r="I93" s="130" t="str">
        <f t="shared" si="17"/>
        <v/>
      </c>
      <c r="J93" s="130" t="str">
        <f t="shared" si="15"/>
        <v/>
      </c>
      <c r="K93" s="130" t="str">
        <f t="shared" si="18"/>
        <v/>
      </c>
      <c r="L93" s="141">
        <f>COUNTIF(エントリーシート団体用No.5!O22,"①")+COUNTIF(エントリーシート団体用No.5!O22,"②")+COUNTIF(エントリーシート団体用No.5!O22,"③")+COUNTIF(エントリーシート団体用No.5!O22,"④")+COUNTIF(エントリーシート団体用No.5!O22,"⑤")+COUNTIF(エントリーシート団体用No.5!O22,"⑥")+COUNTIF(エントリーシート団体用No.5!O22,"⑦")+COUNTIF(エントリーシート団体用No.5!O22,"⑧")+COUNTIF(エントリーシート団体用No.5!O22,"⑨")+COUNTIF(エントリーシート団体用No.5!O22,"⑩")</f>
        <v>0</v>
      </c>
      <c r="M93" s="130" t="str">
        <f t="shared" si="19"/>
        <v/>
      </c>
    </row>
    <row r="94" spans="1:13" x14ac:dyDescent="0.15">
      <c r="A94" s="129"/>
      <c r="B94" s="133">
        <v>93</v>
      </c>
      <c r="C94" s="133" t="str">
        <f>IF(エントリーシート団体用No.5!C23="","",エントリーシート団体用No.5!C23)</f>
        <v/>
      </c>
      <c r="D94" s="130" t="str">
        <f>IF(エントリーシート団体用No.5!F23="","",VLOOKUP(エントリーシート団体用No.5!F23,エントリーシート団体用No.5!$R$10:$U$26,4,FALSE))</f>
        <v/>
      </c>
      <c r="E94" s="130" t="str">
        <f>IF(エントリーシート団体用No.5!G23="","",COUNTA(エントリーシート団体用No.5!G23))</f>
        <v/>
      </c>
      <c r="F94" s="130" t="str">
        <f>IF(エントリーシート団体用No.5!I23="","",COUNTA(エントリーシート団体用No.5!I23))</f>
        <v/>
      </c>
      <c r="G94" s="130" t="str">
        <f t="shared" si="16"/>
        <v/>
      </c>
      <c r="H94" s="130">
        <f>COUNTIF(エントリーシート団体用No.5!K23:N23,"①")+COUNTIF(エントリーシート団体用No.5!K23:N23,"②")+COUNTIF(エントリーシート団体用No.5!K23:N23,"③")+COUNTIF(エントリーシート団体用No.5!K23:N23,"④")+COUNTIF(エントリーシート団体用No.5!K23:N23,"⑤")+COUNTIF(エントリーシート団体用No.5!K23:N23,"⑥")+COUNTIF(エントリーシート団体用No.5!K23:N23,"⑦")+COUNTIF(エントリーシート団体用No.5!K23:N23,"⑧")+COUNTIF(エントリーシート団体用No.5!K23:N23,"⑨")+COUNTIF(エントリーシート団体用No.5!K23:N23,"⑩")</f>
        <v>0</v>
      </c>
      <c r="I94" s="130" t="str">
        <f t="shared" si="17"/>
        <v/>
      </c>
      <c r="J94" s="130" t="str">
        <f t="shared" si="15"/>
        <v/>
      </c>
      <c r="K94" s="130" t="str">
        <f t="shared" si="18"/>
        <v/>
      </c>
      <c r="L94" s="141">
        <f>COUNTIF(エントリーシート団体用No.5!O23,"①")+COUNTIF(エントリーシート団体用No.5!O23,"②")+COUNTIF(エントリーシート団体用No.5!O23,"③")+COUNTIF(エントリーシート団体用No.5!O23,"④")+COUNTIF(エントリーシート団体用No.5!O23,"⑤")+COUNTIF(エントリーシート団体用No.5!O23,"⑥")+COUNTIF(エントリーシート団体用No.5!O23,"⑦")+COUNTIF(エントリーシート団体用No.5!O23,"⑧")+COUNTIF(エントリーシート団体用No.5!O23,"⑨")+COUNTIF(エントリーシート団体用No.5!O23,"⑩")</f>
        <v>0</v>
      </c>
      <c r="M94" s="130" t="str">
        <f t="shared" si="19"/>
        <v/>
      </c>
    </row>
    <row r="95" spans="1:13" x14ac:dyDescent="0.15">
      <c r="A95" s="129"/>
      <c r="B95" s="133">
        <v>94</v>
      </c>
      <c r="C95" s="133" t="str">
        <f>IF(エントリーシート団体用No.5!C24="","",エントリーシート団体用No.5!C24)</f>
        <v/>
      </c>
      <c r="D95" s="130" t="str">
        <f>IF(エントリーシート団体用No.5!F24="","",VLOOKUP(エントリーシート団体用No.5!F24,エントリーシート団体用No.5!$R$10:$U$26,4,FALSE))</f>
        <v/>
      </c>
      <c r="E95" s="130" t="str">
        <f>IF(エントリーシート団体用No.5!G24="","",COUNTA(エントリーシート団体用No.5!G24))</f>
        <v/>
      </c>
      <c r="F95" s="130" t="str">
        <f>IF(エントリーシート団体用No.5!I24="","",COUNTA(エントリーシート団体用No.5!I24))</f>
        <v/>
      </c>
      <c r="G95" s="130" t="str">
        <f t="shared" si="16"/>
        <v/>
      </c>
      <c r="H95" s="130">
        <f>COUNTIF(エントリーシート団体用No.5!K24:N24,"①")+COUNTIF(エントリーシート団体用No.5!K24:N24,"②")+COUNTIF(エントリーシート団体用No.5!K24:N24,"③")+COUNTIF(エントリーシート団体用No.5!K24:N24,"④")+COUNTIF(エントリーシート団体用No.5!K24:N24,"⑤")+COUNTIF(エントリーシート団体用No.5!K24:N24,"⑥")+COUNTIF(エントリーシート団体用No.5!K24:N24,"⑦")+COUNTIF(エントリーシート団体用No.5!K24:N24,"⑧")+COUNTIF(エントリーシート団体用No.5!K24:N24,"⑨")+COUNTIF(エントリーシート団体用No.5!K24:N24,"⑩")</f>
        <v>0</v>
      </c>
      <c r="I95" s="130" t="str">
        <f t="shared" si="17"/>
        <v/>
      </c>
      <c r="J95" s="130" t="str">
        <f t="shared" si="15"/>
        <v/>
      </c>
      <c r="K95" s="130" t="str">
        <f t="shared" si="18"/>
        <v/>
      </c>
      <c r="L95" s="141">
        <f>COUNTIF(エントリーシート団体用No.5!O24,"①")+COUNTIF(エントリーシート団体用No.5!O24,"②")+COUNTIF(エントリーシート団体用No.5!O24,"③")+COUNTIF(エントリーシート団体用No.5!O24,"④")+COUNTIF(エントリーシート団体用No.5!O24,"⑤")+COUNTIF(エントリーシート団体用No.5!O24,"⑥")+COUNTIF(エントリーシート団体用No.5!O24,"⑦")+COUNTIF(エントリーシート団体用No.5!O24,"⑧")+COUNTIF(エントリーシート団体用No.5!O24,"⑨")+COUNTIF(エントリーシート団体用No.5!O24,"⑩")</f>
        <v>0</v>
      </c>
      <c r="M95" s="130" t="str">
        <f t="shared" si="19"/>
        <v/>
      </c>
    </row>
    <row r="96" spans="1:13" x14ac:dyDescent="0.15">
      <c r="A96" s="129"/>
      <c r="B96" s="133">
        <v>95</v>
      </c>
      <c r="C96" s="133" t="str">
        <f>IF(エントリーシート団体用No.5!C25="","",エントリーシート団体用No.5!C25)</f>
        <v/>
      </c>
      <c r="D96" s="130" t="str">
        <f>IF(エントリーシート団体用No.5!F25="","",VLOOKUP(エントリーシート団体用No.5!F25,エントリーシート団体用No.5!$R$10:$U$26,4,FALSE))</f>
        <v/>
      </c>
      <c r="E96" s="130" t="str">
        <f>IF(エントリーシート団体用No.5!G25="","",COUNTA(エントリーシート団体用No.5!G25))</f>
        <v/>
      </c>
      <c r="F96" s="130" t="str">
        <f>IF(エントリーシート団体用No.5!I25="","",COUNTA(エントリーシート団体用No.5!I25))</f>
        <v/>
      </c>
      <c r="G96" s="130" t="str">
        <f t="shared" si="16"/>
        <v/>
      </c>
      <c r="H96" s="130">
        <f>COUNTIF(エントリーシート団体用No.5!K25:N25,"①")+COUNTIF(エントリーシート団体用No.5!K25:N25,"②")+COUNTIF(エントリーシート団体用No.5!K25:N25,"③")+COUNTIF(エントリーシート団体用No.5!K25:N25,"④")+COUNTIF(エントリーシート団体用No.5!K25:N25,"⑤")+COUNTIF(エントリーシート団体用No.5!K25:N25,"⑥")+COUNTIF(エントリーシート団体用No.5!K25:N25,"⑦")+COUNTIF(エントリーシート団体用No.5!K25:N25,"⑧")+COUNTIF(エントリーシート団体用No.5!K25:N25,"⑨")+COUNTIF(エントリーシート団体用No.5!K25:N25,"⑩")</f>
        <v>0</v>
      </c>
      <c r="I96" s="130" t="str">
        <f t="shared" si="17"/>
        <v/>
      </c>
      <c r="J96" s="130" t="str">
        <f t="shared" si="15"/>
        <v/>
      </c>
      <c r="K96" s="130" t="str">
        <f t="shared" si="18"/>
        <v/>
      </c>
      <c r="L96" s="141">
        <f>COUNTIF(エントリーシート団体用No.5!O25,"①")+COUNTIF(エントリーシート団体用No.5!O25,"②")+COUNTIF(エントリーシート団体用No.5!O25,"③")+COUNTIF(エントリーシート団体用No.5!O25,"④")+COUNTIF(エントリーシート団体用No.5!O25,"⑤")+COUNTIF(エントリーシート団体用No.5!O25,"⑥")+COUNTIF(エントリーシート団体用No.5!O25,"⑦")+COUNTIF(エントリーシート団体用No.5!O25,"⑧")+COUNTIF(エントリーシート団体用No.5!O25,"⑨")+COUNTIF(エントリーシート団体用No.5!O25,"⑩")</f>
        <v>0</v>
      </c>
      <c r="M96" s="130" t="str">
        <f t="shared" si="19"/>
        <v/>
      </c>
    </row>
    <row r="97" spans="1:13" x14ac:dyDescent="0.15">
      <c r="A97" s="129"/>
      <c r="B97" s="133">
        <v>96</v>
      </c>
      <c r="C97" s="133" t="str">
        <f>IF(エントリーシート団体用No.5!C26="","",エントリーシート団体用No.5!C26)</f>
        <v/>
      </c>
      <c r="D97" s="130" t="str">
        <f>IF(エントリーシート団体用No.5!F26="","",VLOOKUP(エントリーシート団体用No.5!F26,エントリーシート団体用No.5!$R$10:$U$26,4,FALSE))</f>
        <v/>
      </c>
      <c r="E97" s="130" t="str">
        <f>IF(エントリーシート団体用No.5!G26="","",COUNTA(エントリーシート団体用No.5!G26))</f>
        <v/>
      </c>
      <c r="F97" s="130" t="str">
        <f>IF(エントリーシート団体用No.5!I26="","",COUNTA(エントリーシート団体用No.5!I26))</f>
        <v/>
      </c>
      <c r="G97" s="130" t="str">
        <f t="shared" si="16"/>
        <v/>
      </c>
      <c r="H97" s="130">
        <f>COUNTIF(エントリーシート団体用No.5!K26:N26,"①")+COUNTIF(エントリーシート団体用No.5!K26:N26,"②")+COUNTIF(エントリーシート団体用No.5!K26:N26,"③")+COUNTIF(エントリーシート団体用No.5!K26:N26,"④")+COUNTIF(エントリーシート団体用No.5!K26:N26,"⑤")+COUNTIF(エントリーシート団体用No.5!K26:N26,"⑥")+COUNTIF(エントリーシート団体用No.5!K26:N26,"⑦")+COUNTIF(エントリーシート団体用No.5!K26:N26,"⑧")+COUNTIF(エントリーシート団体用No.5!K26:N26,"⑨")+COUNTIF(エントリーシート団体用No.5!K26:N26,"⑩")</f>
        <v>0</v>
      </c>
      <c r="I97" s="130" t="str">
        <f t="shared" si="17"/>
        <v/>
      </c>
      <c r="J97" s="130" t="str">
        <f t="shared" si="15"/>
        <v/>
      </c>
      <c r="K97" s="130" t="str">
        <f t="shared" si="18"/>
        <v/>
      </c>
      <c r="L97" s="141">
        <f>COUNTIF(エントリーシート団体用No.5!O26,"①")+COUNTIF(エントリーシート団体用No.5!O26,"②")+COUNTIF(エントリーシート団体用No.5!O26,"③")+COUNTIF(エントリーシート団体用No.5!O26,"④")+COUNTIF(エントリーシート団体用No.5!O26,"⑤")+COUNTIF(エントリーシート団体用No.5!O26,"⑥")+COUNTIF(エントリーシート団体用No.5!O26,"⑦")+COUNTIF(エントリーシート団体用No.5!O26,"⑧")+COUNTIF(エントリーシート団体用No.5!O26,"⑨")+COUNTIF(エントリーシート団体用No.5!O26,"⑩")</f>
        <v>0</v>
      </c>
      <c r="M97" s="130" t="str">
        <f t="shared" si="19"/>
        <v/>
      </c>
    </row>
    <row r="98" spans="1:13" x14ac:dyDescent="0.15">
      <c r="A98" s="129"/>
      <c r="B98" s="133">
        <v>97</v>
      </c>
      <c r="C98" s="133" t="str">
        <f>IF(エントリーシート団体用No.5!C27="","",エントリーシート団体用No.5!C27)</f>
        <v/>
      </c>
      <c r="D98" s="130" t="str">
        <f>IF(エントリーシート団体用No.5!F27="","",VLOOKUP(エントリーシート団体用No.5!F27,エントリーシート団体用No.5!$R$10:$U$26,4,FALSE))</f>
        <v/>
      </c>
      <c r="E98" s="130" t="str">
        <f>IF(エントリーシート団体用No.5!G27="","",COUNTA(エントリーシート団体用No.5!G27))</f>
        <v/>
      </c>
      <c r="F98" s="130" t="str">
        <f>IF(エントリーシート団体用No.5!I27="","",COUNTA(エントリーシート団体用No.5!I27))</f>
        <v/>
      </c>
      <c r="G98" s="130" t="str">
        <f t="shared" si="16"/>
        <v/>
      </c>
      <c r="H98" s="130">
        <f>COUNTIF(エントリーシート団体用No.5!K27:N27,"①")+COUNTIF(エントリーシート団体用No.5!K27:N27,"②")+COUNTIF(エントリーシート団体用No.5!K27:N27,"③")+COUNTIF(エントリーシート団体用No.5!K27:N27,"④")+COUNTIF(エントリーシート団体用No.5!K27:N27,"⑤")+COUNTIF(エントリーシート団体用No.5!K27:N27,"⑥")+COUNTIF(エントリーシート団体用No.5!K27:N27,"⑦")+COUNTIF(エントリーシート団体用No.5!K27:N27,"⑧")+COUNTIF(エントリーシート団体用No.5!K27:N27,"⑨")+COUNTIF(エントリーシート団体用No.5!K27:N27,"⑩")</f>
        <v>0</v>
      </c>
      <c r="I98" s="130" t="str">
        <f t="shared" si="17"/>
        <v/>
      </c>
      <c r="J98" s="130" t="str">
        <f t="shared" si="15"/>
        <v/>
      </c>
      <c r="K98" s="130" t="str">
        <f t="shared" si="18"/>
        <v/>
      </c>
      <c r="L98" s="141">
        <f>COUNTIF(エントリーシート団体用No.5!O27,"①")+COUNTIF(エントリーシート団体用No.5!O27,"②")+COUNTIF(エントリーシート団体用No.5!O27,"③")+COUNTIF(エントリーシート団体用No.5!O27,"④")+COUNTIF(エントリーシート団体用No.5!O27,"⑤")+COUNTIF(エントリーシート団体用No.5!O27,"⑥")+COUNTIF(エントリーシート団体用No.5!O27,"⑦")+COUNTIF(エントリーシート団体用No.5!O27,"⑧")+COUNTIF(エントリーシート団体用No.5!O27,"⑨")+COUNTIF(エントリーシート団体用No.5!O27,"⑩")</f>
        <v>0</v>
      </c>
      <c r="M98" s="130" t="str">
        <f t="shared" si="19"/>
        <v/>
      </c>
    </row>
    <row r="99" spans="1:13" x14ac:dyDescent="0.15">
      <c r="A99" s="129"/>
      <c r="B99" s="133">
        <v>98</v>
      </c>
      <c r="C99" s="133" t="str">
        <f>IF(エントリーシート団体用No.5!C28="","",エントリーシート団体用No.5!C28)</f>
        <v/>
      </c>
      <c r="D99" s="130" t="str">
        <f>IF(エントリーシート団体用No.5!F28="","",VLOOKUP(エントリーシート団体用No.5!F28,エントリーシート団体用No.5!$R$10:$U$26,4,FALSE))</f>
        <v/>
      </c>
      <c r="E99" s="130" t="str">
        <f>IF(エントリーシート団体用No.5!G28="","",COUNTA(エントリーシート団体用No.5!G28))</f>
        <v/>
      </c>
      <c r="F99" s="130" t="str">
        <f>IF(エントリーシート団体用No.5!I28="","",COUNTA(エントリーシート団体用No.5!I28))</f>
        <v/>
      </c>
      <c r="G99" s="130" t="str">
        <f t="shared" si="16"/>
        <v/>
      </c>
      <c r="H99" s="130">
        <f>COUNTIF(エントリーシート団体用No.5!K28:N28,"①")+COUNTIF(エントリーシート団体用No.5!K28:N28,"②")+COUNTIF(エントリーシート団体用No.5!K28:N28,"③")+COUNTIF(エントリーシート団体用No.5!K28:N28,"④")+COUNTIF(エントリーシート団体用No.5!K28:N28,"⑤")+COUNTIF(エントリーシート団体用No.5!K28:N28,"⑥")+COUNTIF(エントリーシート団体用No.5!K28:N28,"⑦")+COUNTIF(エントリーシート団体用No.5!K28:N28,"⑧")+COUNTIF(エントリーシート団体用No.5!K28:N28,"⑨")+COUNTIF(エントリーシート団体用No.5!K28:N28,"⑩")</f>
        <v>0</v>
      </c>
      <c r="I99" s="130" t="str">
        <f t="shared" si="17"/>
        <v/>
      </c>
      <c r="J99" s="130" t="str">
        <f t="shared" si="15"/>
        <v/>
      </c>
      <c r="K99" s="130" t="str">
        <f t="shared" si="18"/>
        <v/>
      </c>
      <c r="L99" s="141">
        <f>COUNTIF(エントリーシート団体用No.5!O28,"①")+COUNTIF(エントリーシート団体用No.5!O28,"②")+COUNTIF(エントリーシート団体用No.5!O28,"③")+COUNTIF(エントリーシート団体用No.5!O28,"④")+COUNTIF(エントリーシート団体用No.5!O28,"⑤")+COUNTIF(エントリーシート団体用No.5!O28,"⑥")+COUNTIF(エントリーシート団体用No.5!O28,"⑦")+COUNTIF(エントリーシート団体用No.5!O28,"⑧")+COUNTIF(エントリーシート団体用No.5!O28,"⑨")+COUNTIF(エントリーシート団体用No.5!O28,"⑩")</f>
        <v>0</v>
      </c>
      <c r="M99" s="130" t="str">
        <f t="shared" si="19"/>
        <v/>
      </c>
    </row>
    <row r="100" spans="1:13" x14ac:dyDescent="0.15">
      <c r="A100" s="129"/>
      <c r="B100" s="133">
        <v>99</v>
      </c>
      <c r="C100" s="133" t="str">
        <f>IF(エントリーシート団体用No.5!C29="","",エントリーシート団体用No.5!C29)</f>
        <v/>
      </c>
      <c r="D100" s="130" t="str">
        <f>IF(エントリーシート団体用No.5!F29="","",VLOOKUP(エントリーシート団体用No.5!F29,エントリーシート団体用No.5!$R$10:$U$26,4,FALSE))</f>
        <v/>
      </c>
      <c r="E100" s="130" t="str">
        <f>IF(エントリーシート団体用No.5!G29="","",COUNTA(エントリーシート団体用No.5!G29))</f>
        <v/>
      </c>
      <c r="F100" s="130" t="str">
        <f>IF(エントリーシート団体用No.5!I29="","",COUNTA(エントリーシート団体用No.5!I29))</f>
        <v/>
      </c>
      <c r="G100" s="130" t="str">
        <f t="shared" si="16"/>
        <v/>
      </c>
      <c r="H100" s="130">
        <f>COUNTIF(エントリーシート団体用No.5!K29:N29,"①")+COUNTIF(エントリーシート団体用No.5!K29:N29,"②")+COUNTIF(エントリーシート団体用No.5!K29:N29,"③")+COUNTIF(エントリーシート団体用No.5!K29:N29,"④")+COUNTIF(エントリーシート団体用No.5!K29:N29,"⑤")+COUNTIF(エントリーシート団体用No.5!K29:N29,"⑥")+COUNTIF(エントリーシート団体用No.5!K29:N29,"⑦")+COUNTIF(エントリーシート団体用No.5!K29:N29,"⑧")+COUNTIF(エントリーシート団体用No.5!K29:N29,"⑨")+COUNTIF(エントリーシート団体用No.5!K29:N29,"⑩")</f>
        <v>0</v>
      </c>
      <c r="I100" s="130" t="str">
        <f t="shared" si="17"/>
        <v/>
      </c>
      <c r="J100" s="130" t="str">
        <f t="shared" si="15"/>
        <v/>
      </c>
      <c r="K100" s="130" t="str">
        <f t="shared" si="18"/>
        <v/>
      </c>
      <c r="L100" s="141">
        <f>COUNTIF(エントリーシート団体用No.5!O29,"①")+COUNTIF(エントリーシート団体用No.5!O29,"②")+COUNTIF(エントリーシート団体用No.5!O29,"③")+COUNTIF(エントリーシート団体用No.5!O29,"④")+COUNTIF(エントリーシート団体用No.5!O29,"⑤")+COUNTIF(エントリーシート団体用No.5!O29,"⑥")+COUNTIF(エントリーシート団体用No.5!O29,"⑦")+COUNTIF(エントリーシート団体用No.5!O29,"⑧")+COUNTIF(エントリーシート団体用No.5!O29,"⑨")+COUNTIF(エントリーシート団体用No.5!O29,"⑩")</f>
        <v>0</v>
      </c>
      <c r="M100" s="130" t="str">
        <f t="shared" si="19"/>
        <v/>
      </c>
    </row>
    <row r="101" spans="1:13" x14ac:dyDescent="0.15">
      <c r="A101" s="129"/>
      <c r="B101" s="133">
        <v>100</v>
      </c>
      <c r="C101" s="133" t="str">
        <f>IF(エントリーシート団体用No.5!C30="","",エントリーシート団体用No.5!C30)</f>
        <v/>
      </c>
      <c r="D101" s="130" t="str">
        <f>IF(エントリーシート団体用No.5!F30="","",VLOOKUP(エントリーシート団体用No.5!F30,エントリーシート団体用No.5!$R$10:$U$26,4,FALSE))</f>
        <v/>
      </c>
      <c r="E101" s="130" t="str">
        <f>IF(エントリーシート団体用No.5!G30="","",COUNTA(エントリーシート団体用No.5!G30))</f>
        <v/>
      </c>
      <c r="F101" s="130" t="str">
        <f>IF(エントリーシート団体用No.5!I30="","",COUNTA(エントリーシート団体用No.5!I30))</f>
        <v/>
      </c>
      <c r="G101" s="130" t="str">
        <f t="shared" si="16"/>
        <v/>
      </c>
      <c r="H101" s="130">
        <f>COUNTIF(エントリーシート団体用No.5!K30:N30,"①")+COUNTIF(エントリーシート団体用No.5!K30:N30,"②")+COUNTIF(エントリーシート団体用No.5!K30:N30,"③")+COUNTIF(エントリーシート団体用No.5!K30:N30,"④")+COUNTIF(エントリーシート団体用No.5!K30:N30,"⑤")+COUNTIF(エントリーシート団体用No.5!K30:N30,"⑥")+COUNTIF(エントリーシート団体用No.5!K30:N30,"⑦")+COUNTIF(エントリーシート団体用No.5!K30:N30,"⑧")+COUNTIF(エントリーシート団体用No.5!K30:N30,"⑨")+COUNTIF(エントリーシート団体用No.5!K30:N30,"⑩")</f>
        <v>0</v>
      </c>
      <c r="I101" s="130" t="str">
        <f t="shared" si="17"/>
        <v/>
      </c>
      <c r="J101" s="130" t="str">
        <f t="shared" si="15"/>
        <v/>
      </c>
      <c r="K101" s="130" t="str">
        <f t="shared" si="18"/>
        <v/>
      </c>
      <c r="L101" s="141">
        <f>COUNTIF(エントリーシート団体用No.5!O30,"①")+COUNTIF(エントリーシート団体用No.5!O30,"②")+COUNTIF(エントリーシート団体用No.5!O30,"③")+COUNTIF(エントリーシート団体用No.5!O30,"④")+COUNTIF(エントリーシート団体用No.5!O30,"⑤")+COUNTIF(エントリーシート団体用No.5!O30,"⑥")+COUNTIF(エントリーシート団体用No.5!O30,"⑦")+COUNTIF(エントリーシート団体用No.5!O30,"⑧")+COUNTIF(エントリーシート団体用No.5!O30,"⑨")+COUNTIF(エントリーシート団体用No.5!O30,"⑩")</f>
        <v>0</v>
      </c>
      <c r="M101" s="130" t="str">
        <f t="shared" si="19"/>
        <v/>
      </c>
    </row>
  </sheetData>
  <sheetProtection password="CC09" sheet="1" objects="1" scenarios="1"/>
  <mergeCells count="5">
    <mergeCell ref="A2:A21"/>
    <mergeCell ref="A22:A41"/>
    <mergeCell ref="A42:A61"/>
    <mergeCell ref="A62:A81"/>
    <mergeCell ref="A82:A101"/>
  </mergeCells>
  <phoneticPr fontId="1"/>
  <conditionalFormatting sqref="I2:I101">
    <cfRule type="cellIs" dxfId="9" priority="4" operator="greaterThan">
      <formula>2</formula>
    </cfRule>
  </conditionalFormatting>
  <conditionalFormatting sqref="I2:I101">
    <cfRule type="containsBlanks" dxfId="8" priority="3">
      <formula>LEN(TRIM(I2))=0</formula>
    </cfRule>
  </conditionalFormatting>
  <conditionalFormatting sqref="M2:M101">
    <cfRule type="cellIs" dxfId="7" priority="2" operator="greaterThan">
      <formula>1</formula>
    </cfRule>
  </conditionalFormatting>
  <conditionalFormatting sqref="M2:M101">
    <cfRule type="containsBlanks" dxfId="6" priority="1">
      <formula>LEN(TRIM(M2))=0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/>
  </sheetPr>
  <dimension ref="A1:W96"/>
  <sheetViews>
    <sheetView zoomScale="75" zoomScaleNormal="75" workbookViewId="0">
      <selection activeCell="S7" sqref="S7"/>
    </sheetView>
  </sheetViews>
  <sheetFormatPr defaultRowHeight="13.5" x14ac:dyDescent="0.15"/>
  <cols>
    <col min="1" max="1" width="2.75" style="5" customWidth="1"/>
    <col min="2" max="2" width="3.625" style="5" customWidth="1"/>
    <col min="3" max="3" width="13.125" style="5" customWidth="1"/>
    <col min="4" max="4" width="4.375" style="5" customWidth="1"/>
    <col min="5" max="5" width="5" style="5" customWidth="1"/>
    <col min="6" max="6" width="4.375" style="5" customWidth="1"/>
    <col min="7" max="10" width="10.125" style="5" customWidth="1"/>
    <col min="11" max="15" width="5.125" style="31" customWidth="1"/>
    <col min="16" max="16" width="2.75" style="5" customWidth="1"/>
    <col min="17" max="17" width="3.625" style="5" customWidth="1"/>
    <col min="18" max="18" width="3.75" style="5" customWidth="1"/>
    <col min="19" max="19" width="9" style="5"/>
    <col min="20" max="20" width="10.75" style="5" customWidth="1"/>
    <col min="21" max="22" width="3.75" style="5" customWidth="1"/>
    <col min="23" max="16384" width="9" style="5"/>
  </cols>
  <sheetData>
    <row r="1" spans="1:23" ht="12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35" customHeight="1" x14ac:dyDescent="0.15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23" ht="28.35" customHeight="1" x14ac:dyDescent="0.15">
      <c r="A3" s="88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</row>
    <row r="4" spans="1:23" ht="28.35" customHeight="1" x14ac:dyDescent="0.15">
      <c r="A4" s="71"/>
      <c r="B4" s="73" t="s">
        <v>2</v>
      </c>
      <c r="C4" s="73"/>
      <c r="D4" s="84"/>
      <c r="E4" s="84"/>
      <c r="F4" s="84"/>
      <c r="G4" s="84"/>
      <c r="H4" s="84"/>
      <c r="I4" s="84"/>
      <c r="J4" s="70" t="s">
        <v>4</v>
      </c>
      <c r="K4" s="91"/>
      <c r="L4" s="91"/>
      <c r="M4" s="91"/>
      <c r="N4" s="91"/>
      <c r="O4" s="70" t="s">
        <v>5</v>
      </c>
      <c r="P4" s="72"/>
    </row>
    <row r="5" spans="1:23" ht="28.35" customHeight="1" x14ac:dyDescent="0.15">
      <c r="A5" s="6"/>
      <c r="B5" s="73" t="s">
        <v>6</v>
      </c>
      <c r="C5" s="73"/>
      <c r="D5" s="84" t="s">
        <v>56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70"/>
      <c r="P5" s="7"/>
    </row>
    <row r="6" spans="1:23" ht="28.35" customHeight="1" x14ac:dyDescent="0.15">
      <c r="A6" s="6"/>
      <c r="B6" s="73" t="s">
        <v>8</v>
      </c>
      <c r="C6" s="73"/>
      <c r="D6" s="74"/>
      <c r="E6" s="74"/>
      <c r="F6" s="74"/>
      <c r="G6" s="74"/>
      <c r="H6" s="74"/>
      <c r="I6" s="70" t="s">
        <v>10</v>
      </c>
      <c r="J6" s="74"/>
      <c r="K6" s="74"/>
      <c r="L6" s="74"/>
      <c r="M6" s="74"/>
      <c r="N6" s="74"/>
      <c r="O6" s="70"/>
      <c r="P6" s="8"/>
    </row>
    <row r="7" spans="1:23" ht="28.35" customHeight="1" x14ac:dyDescent="0.15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35" customHeight="1" x14ac:dyDescent="0.15">
      <c r="A8" s="6"/>
      <c r="B8" s="75" t="s">
        <v>13</v>
      </c>
      <c r="C8" s="76"/>
      <c r="D8" s="77" t="s">
        <v>39</v>
      </c>
      <c r="E8" s="78"/>
      <c r="F8" s="78"/>
      <c r="G8" s="79"/>
      <c r="H8" s="80" t="s">
        <v>57</v>
      </c>
      <c r="I8" s="80"/>
      <c r="J8" s="81" t="s">
        <v>58</v>
      </c>
      <c r="K8" s="82"/>
      <c r="L8" s="82"/>
      <c r="M8" s="82"/>
      <c r="N8" s="82"/>
      <c r="O8" s="83"/>
      <c r="P8" s="7"/>
    </row>
    <row r="9" spans="1:23" ht="28.35" customHeight="1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35" customHeight="1" x14ac:dyDescent="0.2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v>400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35" customHeight="1" x14ac:dyDescent="0.2">
      <c r="A11" s="6"/>
      <c r="B11" s="23">
        <v>1</v>
      </c>
      <c r="C11" s="32"/>
      <c r="D11" s="33"/>
      <c r="E11" s="33"/>
      <c r="F11" s="33"/>
      <c r="G11" s="34"/>
      <c r="H11" s="35"/>
      <c r="I11" s="34"/>
      <c r="J11" s="36"/>
      <c r="K11" s="37"/>
      <c r="L11" s="33"/>
      <c r="M11" s="33"/>
      <c r="N11" s="38"/>
      <c r="O11" s="39"/>
      <c r="P11" s="24">
        <f>会計!H2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v>400</v>
      </c>
      <c r="V11" s="22" t="str">
        <f>カテゴリー!B2</f>
        <v>b</v>
      </c>
      <c r="W11" s="11" t="str">
        <f>カテゴリー!C2</f>
        <v>５０M平</v>
      </c>
    </row>
    <row r="12" spans="1:23" ht="28.35" customHeight="1" x14ac:dyDescent="0.2">
      <c r="A12" s="6"/>
      <c r="B12" s="25">
        <v>2</v>
      </c>
      <c r="C12" s="40"/>
      <c r="D12" s="41"/>
      <c r="E12" s="41"/>
      <c r="F12" s="33"/>
      <c r="G12" s="34"/>
      <c r="H12" s="42"/>
      <c r="I12" s="34"/>
      <c r="J12" s="43"/>
      <c r="K12" s="44"/>
      <c r="L12" s="41"/>
      <c r="M12" s="41"/>
      <c r="N12" s="45"/>
      <c r="O12" s="46"/>
      <c r="P12" s="24">
        <f>会計!H3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v>400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35" customHeight="1" x14ac:dyDescent="0.2">
      <c r="A13" s="6"/>
      <c r="B13" s="25">
        <v>3</v>
      </c>
      <c r="C13" s="40"/>
      <c r="D13" s="41"/>
      <c r="E13" s="41"/>
      <c r="F13" s="47"/>
      <c r="G13" s="48"/>
      <c r="H13" s="42"/>
      <c r="I13" s="48"/>
      <c r="J13" s="43"/>
      <c r="K13" s="44"/>
      <c r="L13" s="41"/>
      <c r="M13" s="41"/>
      <c r="N13" s="45"/>
      <c r="O13" s="46"/>
      <c r="P13" s="24">
        <f>会計!H4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v>400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35" customHeight="1" x14ac:dyDescent="0.2">
      <c r="A14" s="6"/>
      <c r="B14" s="26">
        <v>4</v>
      </c>
      <c r="C14" s="49"/>
      <c r="D14" s="50"/>
      <c r="E14" s="50"/>
      <c r="F14" s="51"/>
      <c r="G14" s="52"/>
      <c r="H14" s="53"/>
      <c r="I14" s="52"/>
      <c r="J14" s="54"/>
      <c r="K14" s="55"/>
      <c r="L14" s="50"/>
      <c r="M14" s="50"/>
      <c r="N14" s="56"/>
      <c r="O14" s="57"/>
      <c r="P14" s="24">
        <f>会計!H5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v>400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35" customHeight="1" x14ac:dyDescent="0.2">
      <c r="A15" s="6"/>
      <c r="B15" s="23">
        <v>5</v>
      </c>
      <c r="C15" s="32"/>
      <c r="D15" s="33"/>
      <c r="E15" s="33"/>
      <c r="F15" s="33"/>
      <c r="G15" s="58"/>
      <c r="H15" s="35"/>
      <c r="I15" s="58"/>
      <c r="J15" s="36"/>
      <c r="K15" s="37"/>
      <c r="L15" s="33"/>
      <c r="M15" s="33"/>
      <c r="N15" s="38"/>
      <c r="O15" s="39"/>
      <c r="P15" s="24">
        <f>会計!H6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v>400</v>
      </c>
      <c r="V15" s="22" t="str">
        <f>カテゴリー!B6</f>
        <v>f</v>
      </c>
      <c r="W15" s="11" t="str">
        <f>カテゴリー!C6</f>
        <v>５０M背</v>
      </c>
    </row>
    <row r="16" spans="1:23" ht="28.35" customHeight="1" x14ac:dyDescent="0.2">
      <c r="A16" s="6"/>
      <c r="B16" s="25">
        <v>6</v>
      </c>
      <c r="C16" s="40"/>
      <c r="D16" s="41"/>
      <c r="E16" s="41"/>
      <c r="F16" s="33"/>
      <c r="G16" s="34"/>
      <c r="H16" s="42"/>
      <c r="I16" s="34"/>
      <c r="J16" s="43"/>
      <c r="K16" s="44"/>
      <c r="L16" s="41"/>
      <c r="M16" s="41"/>
      <c r="N16" s="45"/>
      <c r="O16" s="46"/>
      <c r="P16" s="24">
        <f>会計!H7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v>400</v>
      </c>
      <c r="V16" s="22" t="str">
        <f>カテゴリー!B7</f>
        <v>g</v>
      </c>
      <c r="W16" s="11" t="str">
        <f>カテゴリー!C7</f>
        <v>５０Mバタ</v>
      </c>
    </row>
    <row r="17" spans="1:23" ht="28.35" customHeight="1" x14ac:dyDescent="0.2">
      <c r="A17" s="6"/>
      <c r="B17" s="25">
        <v>7</v>
      </c>
      <c r="C17" s="40"/>
      <c r="D17" s="41"/>
      <c r="E17" s="41"/>
      <c r="F17" s="47"/>
      <c r="G17" s="48"/>
      <c r="H17" s="42"/>
      <c r="I17" s="48"/>
      <c r="J17" s="43"/>
      <c r="K17" s="44"/>
      <c r="L17" s="41"/>
      <c r="M17" s="41"/>
      <c r="N17" s="45"/>
      <c r="O17" s="46"/>
      <c r="P17" s="24">
        <f>会計!H8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v>400</v>
      </c>
      <c r="V17" s="22" t="str">
        <f>カテゴリー!B8</f>
        <v>h</v>
      </c>
      <c r="W17" s="11" t="str">
        <f>カテゴリー!C8</f>
        <v>５０M自</v>
      </c>
    </row>
    <row r="18" spans="1:23" ht="28.35" customHeight="1" x14ac:dyDescent="0.2">
      <c r="A18" s="6"/>
      <c r="B18" s="26">
        <v>8</v>
      </c>
      <c r="C18" s="49"/>
      <c r="D18" s="50"/>
      <c r="E18" s="50"/>
      <c r="F18" s="51"/>
      <c r="G18" s="52"/>
      <c r="H18" s="53"/>
      <c r="I18" s="52"/>
      <c r="J18" s="54"/>
      <c r="K18" s="55"/>
      <c r="L18" s="50"/>
      <c r="M18" s="50"/>
      <c r="N18" s="56"/>
      <c r="O18" s="57"/>
      <c r="P18" s="24">
        <f>会計!H9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v>400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35" customHeight="1" x14ac:dyDescent="0.15">
      <c r="A19" s="6"/>
      <c r="B19" s="23">
        <v>9</v>
      </c>
      <c r="C19" s="32"/>
      <c r="D19" s="33"/>
      <c r="E19" s="33"/>
      <c r="F19" s="33"/>
      <c r="G19" s="58"/>
      <c r="H19" s="35"/>
      <c r="I19" s="58"/>
      <c r="J19" s="36"/>
      <c r="K19" s="37"/>
      <c r="L19" s="33"/>
      <c r="M19" s="33"/>
      <c r="N19" s="38"/>
      <c r="O19" s="39"/>
      <c r="P19" s="24">
        <f>会計!H10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v>400</v>
      </c>
    </row>
    <row r="20" spans="1:23" ht="28.35" customHeight="1" x14ac:dyDescent="0.15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会計!H11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v>800</v>
      </c>
    </row>
    <row r="21" spans="1:23" ht="28.35" customHeight="1" x14ac:dyDescent="0.15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会計!H12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v>800</v>
      </c>
    </row>
    <row r="22" spans="1:23" ht="28.35" customHeight="1" x14ac:dyDescent="0.15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会計!H13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v>800</v>
      </c>
    </row>
    <row r="23" spans="1:23" ht="28.35" customHeight="1" x14ac:dyDescent="0.15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会計!H14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v>800</v>
      </c>
    </row>
    <row r="24" spans="1:23" ht="28.35" customHeight="1" x14ac:dyDescent="0.15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会計!H15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v>800</v>
      </c>
    </row>
    <row r="25" spans="1:23" ht="28.35" customHeight="1" x14ac:dyDescent="0.15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会計!H16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v>800</v>
      </c>
    </row>
    <row r="26" spans="1:23" ht="28.35" customHeight="1" x14ac:dyDescent="0.15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会計!H17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v>800</v>
      </c>
    </row>
    <row r="27" spans="1:23" ht="28.35" customHeight="1" x14ac:dyDescent="0.15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会計!H18</f>
        <v>0</v>
      </c>
      <c r="Q27" s="21" t="str">
        <f t="shared" si="0"/>
        <v/>
      </c>
    </row>
    <row r="28" spans="1:23" ht="28.35" customHeight="1" x14ac:dyDescent="0.15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会計!H19</f>
        <v>0</v>
      </c>
      <c r="Q28" s="21" t="str">
        <f t="shared" si="0"/>
        <v/>
      </c>
    </row>
    <row r="29" spans="1:23" ht="28.35" customHeight="1" x14ac:dyDescent="0.15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会計!H20</f>
        <v>0</v>
      </c>
      <c r="Q29" s="21" t="str">
        <f t="shared" si="0"/>
        <v/>
      </c>
    </row>
    <row r="30" spans="1:23" ht="28.35" customHeight="1" x14ac:dyDescent="0.15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会計!H21</f>
        <v>0</v>
      </c>
      <c r="Q30" s="21" t="str">
        <f t="shared" si="0"/>
        <v/>
      </c>
    </row>
    <row r="31" spans="1:23" ht="12.75" customHeight="1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15">
      <c r="K32" s="5"/>
      <c r="L32" s="5"/>
      <c r="M32" s="5"/>
      <c r="N32" s="5"/>
      <c r="O32" s="5"/>
    </row>
    <row r="33" spans="1:16" ht="24" customHeight="1" x14ac:dyDescent="0.15">
      <c r="K33" s="5"/>
      <c r="L33" s="5"/>
      <c r="M33" s="5"/>
      <c r="N33" s="5"/>
      <c r="O33" s="5"/>
    </row>
    <row r="34" spans="1:16" ht="24" customHeight="1" x14ac:dyDescent="0.15">
      <c r="K34" s="5"/>
      <c r="L34" s="5"/>
      <c r="M34" s="5"/>
      <c r="N34" s="5"/>
      <c r="O34" s="5"/>
    </row>
    <row r="35" spans="1:16" ht="24" customHeight="1" x14ac:dyDescent="0.15">
      <c r="K35" s="5"/>
      <c r="L35" s="5"/>
      <c r="M35" s="5"/>
      <c r="N35" s="5"/>
      <c r="O35" s="5"/>
    </row>
    <row r="36" spans="1:16" ht="26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.25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.2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.25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.25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.25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.2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.25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.25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.25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password="CC09" sheet="1" objects="1" scenarios="1"/>
  <mergeCells count="14">
    <mergeCell ref="H8:I8"/>
    <mergeCell ref="J8:O8"/>
    <mergeCell ref="D8:G8"/>
    <mergeCell ref="B8:C8"/>
    <mergeCell ref="A2:P2"/>
    <mergeCell ref="A3:P3"/>
    <mergeCell ref="B5:C5"/>
    <mergeCell ref="B6:C6"/>
    <mergeCell ref="B4:C4"/>
    <mergeCell ref="D4:I4"/>
    <mergeCell ref="D5:N5"/>
    <mergeCell ref="D6:H6"/>
    <mergeCell ref="J6:N6"/>
    <mergeCell ref="K4:N4"/>
  </mergeCells>
  <phoneticPr fontId="1"/>
  <conditionalFormatting sqref="P11:P30">
    <cfRule type="cellIs" dxfId="55" priority="15" operator="greaterThan">
      <formula>2</formula>
    </cfRule>
  </conditionalFormatting>
  <conditionalFormatting sqref="D11:D30">
    <cfRule type="cellIs" dxfId="54" priority="8" operator="equal">
      <formula>"男"</formula>
    </cfRule>
  </conditionalFormatting>
  <conditionalFormatting sqref="D11:D30">
    <cfRule type="cellIs" dxfId="53" priority="7" operator="equal">
      <formula>"女"</formula>
    </cfRule>
  </conditionalFormatting>
  <conditionalFormatting sqref="F11:F30">
    <cfRule type="expression" dxfId="52" priority="5">
      <formula>OR(F11="A",F11="B",F11="C",F11="D")</formula>
    </cfRule>
  </conditionalFormatting>
  <conditionalFormatting sqref="F11:F30">
    <cfRule type="expression" dxfId="51" priority="4">
      <formula>OR(F11="E",F11="F",F11="G")</formula>
    </cfRule>
  </conditionalFormatting>
  <conditionalFormatting sqref="F11:F30">
    <cfRule type="expression" dxfId="50" priority="3">
      <formula>OR(F11="H",F11="I",F11="J")</formula>
    </cfRule>
  </conditionalFormatting>
  <conditionalFormatting sqref="F11:F30">
    <cfRule type="expression" dxfId="49" priority="1">
      <formula>OR(F11="K",F11="L",F11="M",F11="N",F11="O",F11="P",F11="Q")</formula>
    </cfRule>
  </conditionalFormatting>
  <dataValidations count="41">
    <dataValidation type="list" allowBlank="1" showInputMessage="1" showErrorMessage="1" sqref="D11:D30">
      <formula1>"男,女"</formula1>
    </dataValidation>
    <dataValidation type="list" allowBlank="1" showInputMessage="1" showErrorMessage="1" sqref="F11">
      <formula1>INDIRECT($E$11)</formula1>
    </dataValidation>
    <dataValidation type="list" allowBlank="1" showInputMessage="1" showErrorMessage="1" sqref="F12">
      <formula1>INDIRECT($E$12)</formula1>
    </dataValidation>
    <dataValidation type="list" allowBlank="1" showInputMessage="1" showErrorMessage="1" sqref="F13">
      <formula1>INDIRECT($E$13)</formula1>
    </dataValidation>
    <dataValidation type="list" allowBlank="1" showInputMessage="1" showErrorMessage="1" sqref="F14">
      <formula1>INDIRECT($E$14)</formula1>
    </dataValidation>
    <dataValidation type="list" allowBlank="1" showInputMessage="1" showErrorMessage="1" sqref="F15">
      <formula1>INDIRECT($E$15)</formula1>
    </dataValidation>
    <dataValidation type="list" allowBlank="1" showInputMessage="1" showErrorMessage="1" sqref="F16">
      <formula1>INDIRECT($E$16)</formula1>
    </dataValidation>
    <dataValidation type="list" allowBlank="1" showInputMessage="1" showErrorMessage="1" sqref="F17">
      <formula1>INDIRECT($E$17)</formula1>
    </dataValidation>
    <dataValidation type="list" allowBlank="1" showInputMessage="1" showErrorMessage="1" sqref="F18">
      <formula1>INDIRECT($E$18)</formula1>
    </dataValidation>
    <dataValidation type="list" allowBlank="1" showInputMessage="1" showErrorMessage="1" sqref="F19">
      <formula1>INDIRECT($E$19)</formula1>
    </dataValidation>
    <dataValidation type="list" allowBlank="1" showInputMessage="1" showErrorMessage="1" sqref="F20">
      <formula1>INDIRECT($E$20)</formula1>
    </dataValidation>
    <dataValidation type="list" allowBlank="1" showInputMessage="1" showErrorMessage="1" sqref="F21">
      <formula1>INDIRECT($E$21)</formula1>
    </dataValidation>
    <dataValidation type="list" allowBlank="1" showInputMessage="1" showErrorMessage="1" sqref="F22">
      <formula1>INDIRECT($E$22)</formula1>
    </dataValidation>
    <dataValidation type="list" allowBlank="1" showInputMessage="1" showErrorMessage="1" sqref="F23">
      <formula1>INDIRECT($E$23)</formula1>
    </dataValidation>
    <dataValidation type="list" allowBlank="1" showInputMessage="1" showErrorMessage="1" sqref="F24">
      <formula1>INDIRECT($E$24)</formula1>
    </dataValidation>
    <dataValidation type="list" allowBlank="1" showInputMessage="1" showErrorMessage="1" sqref="F25">
      <formula1>INDIRECT($E$25)</formula1>
    </dataValidation>
    <dataValidation type="list" allowBlank="1" showInputMessage="1" showErrorMessage="1" sqref="F26">
      <formula1>INDIRECT($E$26)</formula1>
    </dataValidation>
    <dataValidation type="list" allowBlank="1" showInputMessage="1" showErrorMessage="1" sqref="F27">
      <formula1>INDIRECT($E$27)</formula1>
    </dataValidation>
    <dataValidation type="list" allowBlank="1" showInputMessage="1" showErrorMessage="1" sqref="F28">
      <formula1>INDIRECT($E$28)</formula1>
    </dataValidation>
    <dataValidation type="list" allowBlank="1" showInputMessage="1" showErrorMessage="1" sqref="F29">
      <formula1>INDIRECT($E$29)</formula1>
    </dataValidation>
    <dataValidation type="list" allowBlank="1" showInputMessage="1" showErrorMessage="1" sqref="F30">
      <formula1>INDIRECT($E$30)</formula1>
    </dataValidation>
    <dataValidation type="list" allowBlank="1" showInputMessage="1" showErrorMessage="1" sqref="G11 I11">
      <formula1>INDIRECT($Q$11)</formula1>
    </dataValidation>
    <dataValidation type="list" allowBlank="1" showInputMessage="1" showErrorMessage="1" sqref="G12 I12">
      <formula1>INDIRECT($Q$12)</formula1>
    </dataValidation>
    <dataValidation type="list" allowBlank="1" showInputMessage="1" showErrorMessage="1" sqref="G13 I13">
      <formula1>INDIRECT($Q$13)</formula1>
    </dataValidation>
    <dataValidation type="list" allowBlank="1" showInputMessage="1" showErrorMessage="1" sqref="G14 I14">
      <formula1>INDIRECT($Q$14)</formula1>
    </dataValidation>
    <dataValidation type="list" allowBlank="1" showInputMessage="1" showErrorMessage="1" sqref="G15 I15">
      <formula1>INDIRECT($Q$15)</formula1>
    </dataValidation>
    <dataValidation type="list" allowBlank="1" showInputMessage="1" showErrorMessage="1" sqref="G16 I16">
      <formula1>INDIRECT($Q$16)</formula1>
    </dataValidation>
    <dataValidation type="list" allowBlank="1" showInputMessage="1" showErrorMessage="1" sqref="G17 I17">
      <formula1>INDIRECT($Q$17)</formula1>
    </dataValidation>
    <dataValidation type="list" allowBlank="1" showInputMessage="1" showErrorMessage="1" sqref="G18 I18">
      <formula1>INDIRECT($Q$18)</formula1>
    </dataValidation>
    <dataValidation type="list" allowBlank="1" showInputMessage="1" showErrorMessage="1" sqref="G19 I19">
      <formula1>INDIRECT($Q$19)</formula1>
    </dataValidation>
    <dataValidation type="list" allowBlank="1" showInputMessage="1" showErrorMessage="1" sqref="G20 I20">
      <formula1>INDIRECT($Q$20)</formula1>
    </dataValidation>
    <dataValidation type="list" allowBlank="1" showInputMessage="1" showErrorMessage="1" sqref="G21 I21">
      <formula1>INDIRECT($Q$21)</formula1>
    </dataValidation>
    <dataValidation type="list" allowBlank="1" showInputMessage="1" showErrorMessage="1" sqref="G22 I22">
      <formula1>INDIRECT($Q$22)</formula1>
    </dataValidation>
    <dataValidation type="list" allowBlank="1" showInputMessage="1" showErrorMessage="1" sqref="G23 I23">
      <formula1>INDIRECT($Q$23)</formula1>
    </dataValidation>
    <dataValidation type="list" allowBlank="1" showInputMessage="1" showErrorMessage="1" sqref="G24 I24">
      <formula1>INDIRECT($Q$24)</formula1>
    </dataValidation>
    <dataValidation type="list" allowBlank="1" showInputMessage="1" showErrorMessage="1" sqref="G25 I25">
      <formula1>INDIRECT($Q$25)</formula1>
    </dataValidation>
    <dataValidation type="list" allowBlank="1" showInputMessage="1" showErrorMessage="1" sqref="G26 I26">
      <formula1>INDIRECT($Q$26)</formula1>
    </dataValidation>
    <dataValidation type="list" allowBlank="1" showInputMessage="1" showErrorMessage="1" sqref="G27 I27">
      <formula1>INDIRECT($Q$27)</formula1>
    </dataValidation>
    <dataValidation type="list" allowBlank="1" showInputMessage="1" showErrorMessage="1" sqref="G28 I28">
      <formula1>INDIRECT($Q$28)</formula1>
    </dataValidation>
    <dataValidation type="list" allowBlank="1" showInputMessage="1" showErrorMessage="1" sqref="G29 I29">
      <formula1>INDIRECT($Q$29)</formula1>
    </dataValidation>
    <dataValidation type="list" allowBlank="1" showInputMessage="1" showErrorMessage="1" sqref="G30 I30">
      <formula1>INDIRECT($Q$30)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カテゴリー!$E$1:$E$10</xm:f>
          </x14:formula1>
          <xm:sqref>K11:O30</xm:sqref>
        </x14:dataValidation>
        <x14:dataValidation type="list" allowBlank="1" showInputMessage="1" showErrorMessage="1">
          <x14:formula1>
            <xm:f>カテゴリー!$F$1:$G$1</xm:f>
          </x14:formula1>
          <xm:sqref>E11:E30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W96"/>
  <sheetViews>
    <sheetView zoomScale="75" workbookViewId="0">
      <selection activeCell="H8" sqref="H8:I8"/>
    </sheetView>
  </sheetViews>
  <sheetFormatPr defaultRowHeight="13.5" x14ac:dyDescent="0.15"/>
  <cols>
    <col min="1" max="1" width="2.75" style="5" customWidth="1"/>
    <col min="2" max="2" width="3.625" style="5" customWidth="1"/>
    <col min="3" max="3" width="13.125" style="5" customWidth="1"/>
    <col min="4" max="4" width="4.375" style="5" customWidth="1"/>
    <col min="5" max="5" width="5" style="5" customWidth="1"/>
    <col min="6" max="6" width="4.375" style="5" customWidth="1"/>
    <col min="7" max="10" width="10.125" style="5" customWidth="1"/>
    <col min="11" max="15" width="5.125" style="31" customWidth="1"/>
    <col min="16" max="16" width="2.75" style="5" customWidth="1"/>
    <col min="17" max="17" width="3.625" style="5" customWidth="1"/>
    <col min="18" max="18" width="3.75" style="5" customWidth="1"/>
    <col min="19" max="19" width="9" style="5"/>
    <col min="20" max="20" width="10.75" style="5" customWidth="1"/>
    <col min="21" max="22" width="3.75" style="5" customWidth="1"/>
    <col min="23" max="16384" width="9" style="5"/>
  </cols>
  <sheetData>
    <row r="1" spans="1:23" ht="12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35" customHeight="1" x14ac:dyDescent="0.15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23" ht="28.35" customHeight="1" x14ac:dyDescent="0.15">
      <c r="A3" s="88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</row>
    <row r="4" spans="1:23" ht="28.35" customHeight="1" x14ac:dyDescent="0.15">
      <c r="A4" s="71"/>
      <c r="B4" s="73" t="s">
        <v>2</v>
      </c>
      <c r="C4" s="73"/>
      <c r="D4" s="92" t="str">
        <f>IF(エントリーシート団体用No.1!D4="","",エントリーシート団体用No.1!D4)</f>
        <v/>
      </c>
      <c r="E4" s="92"/>
      <c r="F4" s="92"/>
      <c r="G4" s="92"/>
      <c r="H4" s="92"/>
      <c r="I4" s="92"/>
      <c r="J4" s="70" t="s">
        <v>4</v>
      </c>
      <c r="K4" s="93" t="str">
        <f>IF(エントリーシート団体用No.1!K4="","",エントリーシート団体用No.1!K4)</f>
        <v/>
      </c>
      <c r="L4" s="93"/>
      <c r="M4" s="93"/>
      <c r="N4" s="93"/>
      <c r="O4" s="70" t="s">
        <v>5</v>
      </c>
      <c r="P4" s="72"/>
    </row>
    <row r="5" spans="1:23" ht="28.35" customHeight="1" x14ac:dyDescent="0.15">
      <c r="A5" s="6"/>
      <c r="B5" s="73" t="s">
        <v>6</v>
      </c>
      <c r="C5" s="73"/>
      <c r="D5" s="92" t="str">
        <f>IF(エントリーシート団体用No.1!D5="","",エントリーシート団体用No.1!D5)</f>
        <v>枚方市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70"/>
      <c r="P5" s="7"/>
    </row>
    <row r="6" spans="1:23" ht="28.35" customHeight="1" x14ac:dyDescent="0.15">
      <c r="A6" s="6"/>
      <c r="B6" s="73" t="s">
        <v>8</v>
      </c>
      <c r="C6" s="73"/>
      <c r="D6" s="76" t="str">
        <f>IF(エントリーシート団体用No.1!D6="","",エントリーシート団体用No.1!D6)</f>
        <v/>
      </c>
      <c r="E6" s="76"/>
      <c r="F6" s="76"/>
      <c r="G6" s="76"/>
      <c r="H6" s="76"/>
      <c r="I6" s="70" t="s">
        <v>10</v>
      </c>
      <c r="J6" s="76" t="str">
        <f>IF(エントリーシート団体用No.1!J6="","",エントリーシート団体用No.1!J6)</f>
        <v/>
      </c>
      <c r="K6" s="76"/>
      <c r="L6" s="76"/>
      <c r="M6" s="76"/>
      <c r="N6" s="76"/>
      <c r="O6" s="70"/>
      <c r="P6" s="8"/>
    </row>
    <row r="7" spans="1:23" ht="28.35" customHeight="1" x14ac:dyDescent="0.15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35" customHeight="1" x14ac:dyDescent="0.15">
      <c r="A8" s="6"/>
      <c r="B8" s="75" t="s">
        <v>13</v>
      </c>
      <c r="C8" s="76"/>
      <c r="D8" s="94" t="str">
        <f>IF(エントリーシート団体用No.1!D8="","",エントリーシート団体用No.1!D8)</f>
        <v>①</v>
      </c>
      <c r="E8" s="95"/>
      <c r="F8" s="95"/>
      <c r="G8" s="96"/>
      <c r="H8" s="97" t="str">
        <f>IF(エントリーシート団体用No.1!H8="","",エントリーシート団体用No.1!H8)</f>
        <v>②</v>
      </c>
      <c r="I8" s="97"/>
      <c r="J8" s="81" t="s">
        <v>58</v>
      </c>
      <c r="K8" s="82"/>
      <c r="L8" s="82"/>
      <c r="M8" s="82"/>
      <c r="N8" s="82"/>
      <c r="O8" s="83"/>
      <c r="P8" s="7"/>
    </row>
    <row r="9" spans="1:23" ht="28.35" customHeight="1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35" customHeight="1" x14ac:dyDescent="0.2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v>400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35" customHeight="1" x14ac:dyDescent="0.2">
      <c r="A11" s="6"/>
      <c r="B11" s="23">
        <v>1</v>
      </c>
      <c r="C11" s="32"/>
      <c r="D11" s="33"/>
      <c r="E11" s="33"/>
      <c r="F11" s="33"/>
      <c r="G11" s="34"/>
      <c r="H11" s="35"/>
      <c r="I11" s="34"/>
      <c r="J11" s="36"/>
      <c r="K11" s="37"/>
      <c r="L11" s="33"/>
      <c r="M11" s="33"/>
      <c r="N11" s="38"/>
      <c r="O11" s="39"/>
      <c r="P11" s="24">
        <f>会計!H22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v>400</v>
      </c>
      <c r="V11" s="22" t="str">
        <f>カテゴリー!B2</f>
        <v>b</v>
      </c>
      <c r="W11" s="11" t="str">
        <f>カテゴリー!C2</f>
        <v>５０M平</v>
      </c>
    </row>
    <row r="12" spans="1:23" ht="28.35" customHeight="1" x14ac:dyDescent="0.2">
      <c r="A12" s="6"/>
      <c r="B12" s="25">
        <v>2</v>
      </c>
      <c r="C12" s="40"/>
      <c r="D12" s="41"/>
      <c r="E12" s="41"/>
      <c r="F12" s="33"/>
      <c r="G12" s="34"/>
      <c r="H12" s="42"/>
      <c r="I12" s="34"/>
      <c r="J12" s="43"/>
      <c r="K12" s="44"/>
      <c r="L12" s="41"/>
      <c r="M12" s="41"/>
      <c r="N12" s="45"/>
      <c r="O12" s="46"/>
      <c r="P12" s="24">
        <f>会計!H23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v>400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35" customHeight="1" x14ac:dyDescent="0.2">
      <c r="A13" s="6"/>
      <c r="B13" s="25">
        <v>3</v>
      </c>
      <c r="C13" s="40"/>
      <c r="D13" s="41"/>
      <c r="E13" s="41"/>
      <c r="F13" s="47"/>
      <c r="G13" s="48"/>
      <c r="H13" s="42"/>
      <c r="I13" s="48"/>
      <c r="J13" s="43"/>
      <c r="K13" s="44"/>
      <c r="L13" s="41"/>
      <c r="M13" s="41"/>
      <c r="N13" s="45"/>
      <c r="O13" s="46"/>
      <c r="P13" s="24">
        <f>会計!H24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v>400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35" customHeight="1" x14ac:dyDescent="0.2">
      <c r="A14" s="6"/>
      <c r="B14" s="26">
        <v>4</v>
      </c>
      <c r="C14" s="49"/>
      <c r="D14" s="50"/>
      <c r="E14" s="50"/>
      <c r="F14" s="51"/>
      <c r="G14" s="52"/>
      <c r="H14" s="53"/>
      <c r="I14" s="52"/>
      <c r="J14" s="54"/>
      <c r="K14" s="55"/>
      <c r="L14" s="50"/>
      <c r="M14" s="50"/>
      <c r="N14" s="56"/>
      <c r="O14" s="57"/>
      <c r="P14" s="24">
        <f>会計!H25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v>400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35" customHeight="1" x14ac:dyDescent="0.2">
      <c r="A15" s="6"/>
      <c r="B15" s="23">
        <v>5</v>
      </c>
      <c r="C15" s="32"/>
      <c r="D15" s="33"/>
      <c r="E15" s="33"/>
      <c r="F15" s="33"/>
      <c r="G15" s="58"/>
      <c r="H15" s="35"/>
      <c r="I15" s="58"/>
      <c r="J15" s="36"/>
      <c r="K15" s="37"/>
      <c r="L15" s="33"/>
      <c r="M15" s="33"/>
      <c r="N15" s="38"/>
      <c r="O15" s="39"/>
      <c r="P15" s="24">
        <f>会計!H26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v>400</v>
      </c>
      <c r="V15" s="22" t="str">
        <f>カテゴリー!B6</f>
        <v>f</v>
      </c>
      <c r="W15" s="11" t="str">
        <f>カテゴリー!C6</f>
        <v>５０M背</v>
      </c>
    </row>
    <row r="16" spans="1:23" ht="28.35" customHeight="1" x14ac:dyDescent="0.2">
      <c r="A16" s="6"/>
      <c r="B16" s="25">
        <v>6</v>
      </c>
      <c r="C16" s="40"/>
      <c r="D16" s="41"/>
      <c r="E16" s="41"/>
      <c r="F16" s="33"/>
      <c r="G16" s="34"/>
      <c r="H16" s="42"/>
      <c r="I16" s="34"/>
      <c r="J16" s="43"/>
      <c r="K16" s="44"/>
      <c r="L16" s="41"/>
      <c r="M16" s="41"/>
      <c r="N16" s="45"/>
      <c r="O16" s="46"/>
      <c r="P16" s="24">
        <f>会計!H27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v>400</v>
      </c>
      <c r="V16" s="22" t="str">
        <f>カテゴリー!B7</f>
        <v>g</v>
      </c>
      <c r="W16" s="11" t="str">
        <f>カテゴリー!C7</f>
        <v>５０Mバタ</v>
      </c>
    </row>
    <row r="17" spans="1:23" ht="28.35" customHeight="1" x14ac:dyDescent="0.2">
      <c r="A17" s="6"/>
      <c r="B17" s="25">
        <v>7</v>
      </c>
      <c r="C17" s="40"/>
      <c r="D17" s="41"/>
      <c r="E17" s="41"/>
      <c r="F17" s="47"/>
      <c r="G17" s="48"/>
      <c r="H17" s="42"/>
      <c r="I17" s="48"/>
      <c r="J17" s="43"/>
      <c r="K17" s="44"/>
      <c r="L17" s="41"/>
      <c r="M17" s="41"/>
      <c r="N17" s="45"/>
      <c r="O17" s="46"/>
      <c r="P17" s="24">
        <f>会計!H28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v>400</v>
      </c>
      <c r="V17" s="22" t="str">
        <f>カテゴリー!B8</f>
        <v>h</v>
      </c>
      <c r="W17" s="11" t="str">
        <f>カテゴリー!C8</f>
        <v>５０M自</v>
      </c>
    </row>
    <row r="18" spans="1:23" ht="28.35" customHeight="1" x14ac:dyDescent="0.2">
      <c r="A18" s="6"/>
      <c r="B18" s="26">
        <v>8</v>
      </c>
      <c r="C18" s="49"/>
      <c r="D18" s="50"/>
      <c r="E18" s="50"/>
      <c r="F18" s="51"/>
      <c r="G18" s="52"/>
      <c r="H18" s="53"/>
      <c r="I18" s="52"/>
      <c r="J18" s="54"/>
      <c r="K18" s="55"/>
      <c r="L18" s="50"/>
      <c r="M18" s="50"/>
      <c r="N18" s="56"/>
      <c r="O18" s="57"/>
      <c r="P18" s="24">
        <f>会計!H29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v>400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35" customHeight="1" x14ac:dyDescent="0.15">
      <c r="A19" s="6"/>
      <c r="B19" s="23">
        <v>9</v>
      </c>
      <c r="C19" s="32"/>
      <c r="D19" s="33"/>
      <c r="E19" s="33"/>
      <c r="F19" s="33"/>
      <c r="G19" s="58"/>
      <c r="H19" s="35"/>
      <c r="I19" s="58"/>
      <c r="J19" s="36"/>
      <c r="K19" s="37"/>
      <c r="L19" s="33"/>
      <c r="M19" s="33"/>
      <c r="N19" s="38"/>
      <c r="O19" s="39"/>
      <c r="P19" s="24">
        <f>会計!H30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v>400</v>
      </c>
    </row>
    <row r="20" spans="1:23" ht="28.35" customHeight="1" x14ac:dyDescent="0.15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会計!H31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v>800</v>
      </c>
    </row>
    <row r="21" spans="1:23" ht="28.35" customHeight="1" x14ac:dyDescent="0.15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会計!H32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v>800</v>
      </c>
    </row>
    <row r="22" spans="1:23" ht="28.35" customHeight="1" x14ac:dyDescent="0.15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会計!H33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v>800</v>
      </c>
    </row>
    <row r="23" spans="1:23" ht="28.35" customHeight="1" x14ac:dyDescent="0.15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会計!H34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v>800</v>
      </c>
    </row>
    <row r="24" spans="1:23" ht="28.35" customHeight="1" x14ac:dyDescent="0.15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会計!H35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v>800</v>
      </c>
    </row>
    <row r="25" spans="1:23" ht="28.35" customHeight="1" x14ac:dyDescent="0.15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会計!H36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v>800</v>
      </c>
    </row>
    <row r="26" spans="1:23" ht="28.35" customHeight="1" x14ac:dyDescent="0.15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会計!H37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v>800</v>
      </c>
    </row>
    <row r="27" spans="1:23" ht="28.35" customHeight="1" x14ac:dyDescent="0.15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会計!H38</f>
        <v>0</v>
      </c>
      <c r="Q27" s="21" t="str">
        <f t="shared" si="0"/>
        <v/>
      </c>
    </row>
    <row r="28" spans="1:23" ht="28.35" customHeight="1" x14ac:dyDescent="0.15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会計!H39</f>
        <v>0</v>
      </c>
      <c r="Q28" s="21" t="str">
        <f t="shared" si="0"/>
        <v/>
      </c>
    </row>
    <row r="29" spans="1:23" ht="28.35" customHeight="1" x14ac:dyDescent="0.15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会計!H40</f>
        <v>0</v>
      </c>
      <c r="Q29" s="21" t="str">
        <f t="shared" si="0"/>
        <v/>
      </c>
    </row>
    <row r="30" spans="1:23" ht="28.35" customHeight="1" x14ac:dyDescent="0.15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会計!H41</f>
        <v>0</v>
      </c>
      <c r="Q30" s="21" t="str">
        <f t="shared" si="0"/>
        <v/>
      </c>
    </row>
    <row r="31" spans="1:23" ht="12.75" customHeight="1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15">
      <c r="K32" s="5"/>
      <c r="L32" s="5"/>
      <c r="M32" s="5"/>
      <c r="N32" s="5"/>
      <c r="O32" s="5"/>
    </row>
    <row r="33" spans="1:16" ht="24" customHeight="1" x14ac:dyDescent="0.15">
      <c r="K33" s="5"/>
      <c r="L33" s="5"/>
      <c r="M33" s="5"/>
      <c r="N33" s="5"/>
      <c r="O33" s="5"/>
    </row>
    <row r="34" spans="1:16" ht="24" customHeight="1" x14ac:dyDescent="0.15">
      <c r="K34" s="5"/>
      <c r="L34" s="5"/>
      <c r="M34" s="5"/>
      <c r="N34" s="5"/>
      <c r="O34" s="5"/>
    </row>
    <row r="35" spans="1:16" ht="24" customHeight="1" x14ac:dyDescent="0.15">
      <c r="K35" s="5"/>
      <c r="L35" s="5"/>
      <c r="M35" s="5"/>
      <c r="N35" s="5"/>
      <c r="O35" s="5"/>
    </row>
    <row r="36" spans="1:16" ht="26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.25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.2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.25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.25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.25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.2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.25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.25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.25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password="CC09" sheet="1" objects="1" scenarios="1"/>
  <mergeCells count="14">
    <mergeCell ref="B6:C6"/>
    <mergeCell ref="D6:H6"/>
    <mergeCell ref="J6:N6"/>
    <mergeCell ref="B8:C8"/>
    <mergeCell ref="D8:G8"/>
    <mergeCell ref="H8:I8"/>
    <mergeCell ref="J8:O8"/>
    <mergeCell ref="B5:C5"/>
    <mergeCell ref="D5:N5"/>
    <mergeCell ref="A2:P2"/>
    <mergeCell ref="A3:P3"/>
    <mergeCell ref="B4:C4"/>
    <mergeCell ref="D4:I4"/>
    <mergeCell ref="K4:N4"/>
  </mergeCells>
  <phoneticPr fontId="1"/>
  <conditionalFormatting sqref="P11:P30">
    <cfRule type="cellIs" dxfId="48" priority="7" operator="greaterThan">
      <formula>2</formula>
    </cfRule>
  </conditionalFormatting>
  <conditionalFormatting sqref="D11:D30">
    <cfRule type="cellIs" dxfId="47" priority="6" operator="equal">
      <formula>"男"</formula>
    </cfRule>
  </conditionalFormatting>
  <conditionalFormatting sqref="D11:D30">
    <cfRule type="cellIs" dxfId="46" priority="5" operator="equal">
      <formula>"女"</formula>
    </cfRule>
  </conditionalFormatting>
  <conditionalFormatting sqref="F11:F30">
    <cfRule type="expression" dxfId="45" priority="4">
      <formula>OR(F11="A",F11="B",F11="C",F11="D")</formula>
    </cfRule>
  </conditionalFormatting>
  <conditionalFormatting sqref="F11:F30">
    <cfRule type="expression" dxfId="44" priority="3">
      <formula>OR(F11="E",F11="F",F11="G")</formula>
    </cfRule>
  </conditionalFormatting>
  <conditionalFormatting sqref="F11:F30">
    <cfRule type="expression" dxfId="43" priority="2">
      <formula>OR(F11="H",F11="I",F11="J")</formula>
    </cfRule>
  </conditionalFormatting>
  <conditionalFormatting sqref="F11:F30">
    <cfRule type="expression" dxfId="42" priority="1">
      <formula>OR(F11="K",F11="L",F11="M",F11="N",F11="O",F11="P",F11="Q")</formula>
    </cfRule>
  </conditionalFormatting>
  <dataValidations count="41">
    <dataValidation type="list" allowBlank="1" showInputMessage="1" showErrorMessage="1" sqref="G30 I30">
      <formula1>INDIRECT($Q$30)</formula1>
    </dataValidation>
    <dataValidation type="list" allowBlank="1" showInputMessage="1" showErrorMessage="1" sqref="G29 I29">
      <formula1>INDIRECT($Q$29)</formula1>
    </dataValidation>
    <dataValidation type="list" allowBlank="1" showInputMessage="1" showErrorMessage="1" sqref="G28 I28">
      <formula1>INDIRECT($Q$28)</formula1>
    </dataValidation>
    <dataValidation type="list" allowBlank="1" showInputMessage="1" showErrorMessage="1" sqref="G27 I27">
      <formula1>INDIRECT($Q$27)</formula1>
    </dataValidation>
    <dataValidation type="list" allowBlank="1" showInputMessage="1" showErrorMessage="1" sqref="G26 I26">
      <formula1>INDIRECT($Q$26)</formula1>
    </dataValidation>
    <dataValidation type="list" allowBlank="1" showInputMessage="1" showErrorMessage="1" sqref="G25 I25">
      <formula1>INDIRECT($Q$25)</formula1>
    </dataValidation>
    <dataValidation type="list" allowBlank="1" showInputMessage="1" showErrorMessage="1" sqref="G24 I24">
      <formula1>INDIRECT($Q$24)</formula1>
    </dataValidation>
    <dataValidation type="list" allowBlank="1" showInputMessage="1" showErrorMessage="1" sqref="G23 I23">
      <formula1>INDIRECT($Q$23)</formula1>
    </dataValidation>
    <dataValidation type="list" allowBlank="1" showInputMessage="1" showErrorMessage="1" sqref="G22 I22">
      <formula1>INDIRECT($Q$22)</formula1>
    </dataValidation>
    <dataValidation type="list" allowBlank="1" showInputMessage="1" showErrorMessage="1" sqref="G21 I21">
      <formula1>INDIRECT($Q$21)</formula1>
    </dataValidation>
    <dataValidation type="list" allowBlank="1" showInputMessage="1" showErrorMessage="1" sqref="G20 I20">
      <formula1>INDIRECT($Q$20)</formula1>
    </dataValidation>
    <dataValidation type="list" allowBlank="1" showInputMessage="1" showErrorMessage="1" sqref="G19 I19">
      <formula1>INDIRECT($Q$19)</formula1>
    </dataValidation>
    <dataValidation type="list" allowBlank="1" showInputMessage="1" showErrorMessage="1" sqref="G18 I18">
      <formula1>INDIRECT($Q$18)</formula1>
    </dataValidation>
    <dataValidation type="list" allowBlank="1" showInputMessage="1" showErrorMessage="1" sqref="G17 I17">
      <formula1>INDIRECT($Q$17)</formula1>
    </dataValidation>
    <dataValidation type="list" allowBlank="1" showInputMessage="1" showErrorMessage="1" sqref="G16 I16">
      <formula1>INDIRECT($Q$16)</formula1>
    </dataValidation>
    <dataValidation type="list" allowBlank="1" showInputMessage="1" showErrorMessage="1" sqref="G15 I15">
      <formula1>INDIRECT($Q$15)</formula1>
    </dataValidation>
    <dataValidation type="list" allowBlank="1" showInputMessage="1" showErrorMessage="1" sqref="G14 I14">
      <formula1>INDIRECT($Q$14)</formula1>
    </dataValidation>
    <dataValidation type="list" allowBlank="1" showInputMessage="1" showErrorMessage="1" sqref="G13 I13">
      <formula1>INDIRECT($Q$13)</formula1>
    </dataValidation>
    <dataValidation type="list" allowBlank="1" showInputMessage="1" showErrorMessage="1" sqref="G12 I12">
      <formula1>INDIRECT($Q$12)</formula1>
    </dataValidation>
    <dataValidation type="list" allowBlank="1" showInputMessage="1" showErrorMessage="1" sqref="G11 I11">
      <formula1>INDIRECT($Q$11)</formula1>
    </dataValidation>
    <dataValidation type="list" allowBlank="1" showInputMessage="1" showErrorMessage="1" sqref="F30">
      <formula1>INDIRECT($E$30)</formula1>
    </dataValidation>
    <dataValidation type="list" allowBlank="1" showInputMessage="1" showErrorMessage="1" sqref="F29">
      <formula1>INDIRECT($E$29)</formula1>
    </dataValidation>
    <dataValidation type="list" allowBlank="1" showInputMessage="1" showErrorMessage="1" sqref="F28">
      <formula1>INDIRECT($E$28)</formula1>
    </dataValidation>
    <dataValidation type="list" allowBlank="1" showInputMessage="1" showErrorMessage="1" sqref="F27">
      <formula1>INDIRECT($E$27)</formula1>
    </dataValidation>
    <dataValidation type="list" allowBlank="1" showInputMessage="1" showErrorMessage="1" sqref="F26">
      <formula1>INDIRECT($E$26)</formula1>
    </dataValidation>
    <dataValidation type="list" allowBlank="1" showInputMessage="1" showErrorMessage="1" sqref="F25">
      <formula1>INDIRECT($E$25)</formula1>
    </dataValidation>
    <dataValidation type="list" allowBlank="1" showInputMessage="1" showErrorMessage="1" sqref="F24">
      <formula1>INDIRECT($E$24)</formula1>
    </dataValidation>
    <dataValidation type="list" allowBlank="1" showInputMessage="1" showErrorMessage="1" sqref="F23">
      <formula1>INDIRECT($E$23)</formula1>
    </dataValidation>
    <dataValidation type="list" allowBlank="1" showInputMessage="1" showErrorMessage="1" sqref="F22">
      <formula1>INDIRECT($E$22)</formula1>
    </dataValidation>
    <dataValidation type="list" allowBlank="1" showInputMessage="1" showErrorMessage="1" sqref="F21">
      <formula1>INDIRECT($E$21)</formula1>
    </dataValidation>
    <dataValidation type="list" allowBlank="1" showInputMessage="1" showErrorMessage="1" sqref="F20">
      <formula1>INDIRECT($E$20)</formula1>
    </dataValidation>
    <dataValidation type="list" allowBlank="1" showInputMessage="1" showErrorMessage="1" sqref="F19">
      <formula1>INDIRECT($E$19)</formula1>
    </dataValidation>
    <dataValidation type="list" allowBlank="1" showInputMessage="1" showErrorMessage="1" sqref="F18">
      <formula1>INDIRECT($E$18)</formula1>
    </dataValidation>
    <dataValidation type="list" allowBlank="1" showInputMessage="1" showErrorMessage="1" sqref="F17">
      <formula1>INDIRECT($E$17)</formula1>
    </dataValidation>
    <dataValidation type="list" allowBlank="1" showInputMessage="1" showErrorMessage="1" sqref="F16">
      <formula1>INDIRECT($E$16)</formula1>
    </dataValidation>
    <dataValidation type="list" allowBlank="1" showInputMessage="1" showErrorMessage="1" sqref="F15">
      <formula1>INDIRECT($E$15)</formula1>
    </dataValidation>
    <dataValidation type="list" allowBlank="1" showInputMessage="1" showErrorMessage="1" sqref="F14">
      <formula1>INDIRECT($E$14)</formula1>
    </dataValidation>
    <dataValidation type="list" allowBlank="1" showInputMessage="1" showErrorMessage="1" sqref="F13">
      <formula1>INDIRECT($E$13)</formula1>
    </dataValidation>
    <dataValidation type="list" allowBlank="1" showInputMessage="1" showErrorMessage="1" sqref="F12">
      <formula1>INDIRECT($E$12)</formula1>
    </dataValidation>
    <dataValidation type="list" allowBlank="1" showInputMessage="1" showErrorMessage="1" sqref="F11">
      <formula1>INDIRECT($E$11)</formula1>
    </dataValidation>
    <dataValidation type="list" allowBlank="1" showInputMessage="1" showErrorMessage="1" sqref="D11:D30">
      <formula1>"男,女"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カテゴリー!$F$1:$G$1</xm:f>
          </x14:formula1>
          <xm:sqref>E11:E30</xm:sqref>
        </x14:dataValidation>
        <x14:dataValidation type="list" allowBlank="1" showInputMessage="1" showErrorMessage="1">
          <x14:formula1>
            <xm:f>カテゴリー!$E$1:$E$10</xm:f>
          </x14:formula1>
          <xm:sqref>K11:O30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W96"/>
  <sheetViews>
    <sheetView zoomScale="75" workbookViewId="0">
      <selection activeCell="T6" sqref="T6"/>
    </sheetView>
  </sheetViews>
  <sheetFormatPr defaultRowHeight="13.5" x14ac:dyDescent="0.15"/>
  <cols>
    <col min="1" max="1" width="2.75" style="5" customWidth="1"/>
    <col min="2" max="2" width="3.625" style="5" customWidth="1"/>
    <col min="3" max="3" width="13.125" style="5" customWidth="1"/>
    <col min="4" max="4" width="4.375" style="5" customWidth="1"/>
    <col min="5" max="5" width="5" style="5" customWidth="1"/>
    <col min="6" max="6" width="4.375" style="5" customWidth="1"/>
    <col min="7" max="10" width="10.125" style="5" customWidth="1"/>
    <col min="11" max="15" width="5.125" style="31" customWidth="1"/>
    <col min="16" max="16" width="2.75" style="5" customWidth="1"/>
    <col min="17" max="17" width="3.625" style="5" customWidth="1"/>
    <col min="18" max="18" width="3.75" style="5" customWidth="1"/>
    <col min="19" max="19" width="9" style="5"/>
    <col min="20" max="20" width="10.75" style="5" customWidth="1"/>
    <col min="21" max="22" width="3.75" style="5" customWidth="1"/>
    <col min="23" max="16384" width="9" style="5"/>
  </cols>
  <sheetData>
    <row r="1" spans="1:23" ht="12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35" customHeight="1" x14ac:dyDescent="0.15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23" ht="28.35" customHeight="1" x14ac:dyDescent="0.15">
      <c r="A3" s="88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</row>
    <row r="4" spans="1:23" ht="28.35" customHeight="1" x14ac:dyDescent="0.15">
      <c r="A4" s="71"/>
      <c r="B4" s="73" t="s">
        <v>2</v>
      </c>
      <c r="C4" s="73"/>
      <c r="D4" s="92" t="str">
        <f>IF(エントリーシート団体用No.1!D4="","",エントリーシート団体用No.1!D4)</f>
        <v/>
      </c>
      <c r="E4" s="92"/>
      <c r="F4" s="92"/>
      <c r="G4" s="92"/>
      <c r="H4" s="92"/>
      <c r="I4" s="92"/>
      <c r="J4" s="70" t="s">
        <v>4</v>
      </c>
      <c r="K4" s="93" t="str">
        <f>IF(エントリーシート団体用No.1!K4="","",エントリーシート団体用No.1!K4)</f>
        <v/>
      </c>
      <c r="L4" s="93"/>
      <c r="M4" s="93"/>
      <c r="N4" s="93"/>
      <c r="O4" s="70" t="s">
        <v>5</v>
      </c>
      <c r="P4" s="72"/>
    </row>
    <row r="5" spans="1:23" ht="28.35" customHeight="1" x14ac:dyDescent="0.15">
      <c r="A5" s="6"/>
      <c r="B5" s="73" t="s">
        <v>6</v>
      </c>
      <c r="C5" s="73"/>
      <c r="D5" s="92" t="str">
        <f>IF(エントリーシート団体用No.1!D5="","",エントリーシート団体用No.1!D5)</f>
        <v>枚方市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70"/>
      <c r="P5" s="7"/>
    </row>
    <row r="6" spans="1:23" ht="28.35" customHeight="1" x14ac:dyDescent="0.15">
      <c r="A6" s="6"/>
      <c r="B6" s="73" t="s">
        <v>8</v>
      </c>
      <c r="C6" s="73"/>
      <c r="D6" s="76" t="str">
        <f>IF(エントリーシート団体用No.1!D6="","",エントリーシート団体用No.1!D6)</f>
        <v/>
      </c>
      <c r="E6" s="76"/>
      <c r="F6" s="76"/>
      <c r="G6" s="76"/>
      <c r="H6" s="76"/>
      <c r="I6" s="70" t="s">
        <v>10</v>
      </c>
      <c r="J6" s="76" t="str">
        <f>IF(エントリーシート団体用No.1!J6="","",エントリーシート団体用No.1!J6)</f>
        <v/>
      </c>
      <c r="K6" s="76"/>
      <c r="L6" s="76"/>
      <c r="M6" s="76"/>
      <c r="N6" s="76"/>
      <c r="O6" s="70"/>
      <c r="P6" s="8"/>
    </row>
    <row r="7" spans="1:23" ht="28.35" customHeight="1" x14ac:dyDescent="0.15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35" customHeight="1" x14ac:dyDescent="0.15">
      <c r="A8" s="6"/>
      <c r="B8" s="75" t="s">
        <v>13</v>
      </c>
      <c r="C8" s="76"/>
      <c r="D8" s="94" t="str">
        <f>IF(エントリーシート団体用No.1!D8="","",エントリーシート団体用No.1!D8)</f>
        <v>①</v>
      </c>
      <c r="E8" s="95"/>
      <c r="F8" s="95"/>
      <c r="G8" s="96"/>
      <c r="H8" s="97" t="str">
        <f>IF(エントリーシート団体用No.1!H8="","",エントリーシート団体用No.1!H8)</f>
        <v>②</v>
      </c>
      <c r="I8" s="97"/>
      <c r="J8" s="81" t="s">
        <v>58</v>
      </c>
      <c r="K8" s="82"/>
      <c r="L8" s="82"/>
      <c r="M8" s="82"/>
      <c r="N8" s="82"/>
      <c r="O8" s="83"/>
      <c r="P8" s="7"/>
    </row>
    <row r="9" spans="1:23" ht="28.35" customHeight="1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35" customHeight="1" x14ac:dyDescent="0.2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v>400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35" customHeight="1" x14ac:dyDescent="0.2">
      <c r="A11" s="6"/>
      <c r="B11" s="23">
        <v>1</v>
      </c>
      <c r="C11" s="32"/>
      <c r="D11" s="33"/>
      <c r="E11" s="33"/>
      <c r="F11" s="33"/>
      <c r="G11" s="34"/>
      <c r="H11" s="35"/>
      <c r="I11" s="34"/>
      <c r="J11" s="36"/>
      <c r="K11" s="37"/>
      <c r="L11" s="33"/>
      <c r="M11" s="33"/>
      <c r="N11" s="38"/>
      <c r="O11" s="39"/>
      <c r="P11" s="24">
        <f>会計!H42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v>400</v>
      </c>
      <c r="V11" s="22" t="str">
        <f>カテゴリー!B2</f>
        <v>b</v>
      </c>
      <c r="W11" s="11" t="str">
        <f>カテゴリー!C2</f>
        <v>５０M平</v>
      </c>
    </row>
    <row r="12" spans="1:23" ht="28.35" customHeight="1" x14ac:dyDescent="0.2">
      <c r="A12" s="6"/>
      <c r="B12" s="25">
        <v>2</v>
      </c>
      <c r="C12" s="40"/>
      <c r="D12" s="41"/>
      <c r="E12" s="41"/>
      <c r="F12" s="33"/>
      <c r="G12" s="34"/>
      <c r="H12" s="42"/>
      <c r="I12" s="34"/>
      <c r="J12" s="43"/>
      <c r="K12" s="44"/>
      <c r="L12" s="41"/>
      <c r="M12" s="41"/>
      <c r="N12" s="45"/>
      <c r="O12" s="46"/>
      <c r="P12" s="24">
        <f>会計!H43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v>400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35" customHeight="1" x14ac:dyDescent="0.2">
      <c r="A13" s="6"/>
      <c r="B13" s="25">
        <v>3</v>
      </c>
      <c r="C13" s="40"/>
      <c r="D13" s="41"/>
      <c r="E13" s="41"/>
      <c r="F13" s="47"/>
      <c r="G13" s="48"/>
      <c r="H13" s="42"/>
      <c r="I13" s="48"/>
      <c r="J13" s="43"/>
      <c r="K13" s="44"/>
      <c r="L13" s="41"/>
      <c r="M13" s="41"/>
      <c r="N13" s="45"/>
      <c r="O13" s="46"/>
      <c r="P13" s="24">
        <f>会計!H44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v>400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35" customHeight="1" x14ac:dyDescent="0.2">
      <c r="A14" s="6"/>
      <c r="B14" s="26">
        <v>4</v>
      </c>
      <c r="C14" s="49"/>
      <c r="D14" s="50"/>
      <c r="E14" s="50"/>
      <c r="F14" s="51"/>
      <c r="G14" s="52"/>
      <c r="H14" s="53"/>
      <c r="I14" s="52"/>
      <c r="J14" s="54"/>
      <c r="K14" s="55"/>
      <c r="L14" s="50"/>
      <c r="M14" s="50"/>
      <c r="N14" s="56"/>
      <c r="O14" s="57"/>
      <c r="P14" s="24">
        <f>会計!H45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v>400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35" customHeight="1" x14ac:dyDescent="0.2">
      <c r="A15" s="6"/>
      <c r="B15" s="23">
        <v>5</v>
      </c>
      <c r="C15" s="32"/>
      <c r="D15" s="33"/>
      <c r="E15" s="33"/>
      <c r="F15" s="33"/>
      <c r="G15" s="58"/>
      <c r="H15" s="35"/>
      <c r="I15" s="58"/>
      <c r="J15" s="36"/>
      <c r="K15" s="37"/>
      <c r="L15" s="33"/>
      <c r="M15" s="33"/>
      <c r="N15" s="38"/>
      <c r="O15" s="39"/>
      <c r="P15" s="24">
        <f>会計!H46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v>400</v>
      </c>
      <c r="V15" s="22" t="str">
        <f>カテゴリー!B6</f>
        <v>f</v>
      </c>
      <c r="W15" s="11" t="str">
        <f>カテゴリー!C6</f>
        <v>５０M背</v>
      </c>
    </row>
    <row r="16" spans="1:23" ht="28.35" customHeight="1" x14ac:dyDescent="0.2">
      <c r="A16" s="6"/>
      <c r="B16" s="25">
        <v>6</v>
      </c>
      <c r="C16" s="40"/>
      <c r="D16" s="41"/>
      <c r="E16" s="41"/>
      <c r="F16" s="33"/>
      <c r="G16" s="34"/>
      <c r="H16" s="42"/>
      <c r="I16" s="34"/>
      <c r="J16" s="43"/>
      <c r="K16" s="44"/>
      <c r="L16" s="41"/>
      <c r="M16" s="41"/>
      <c r="N16" s="45"/>
      <c r="O16" s="46"/>
      <c r="P16" s="24">
        <f>会計!H47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v>400</v>
      </c>
      <c r="V16" s="22" t="str">
        <f>カテゴリー!B7</f>
        <v>g</v>
      </c>
      <c r="W16" s="11" t="str">
        <f>カテゴリー!C7</f>
        <v>５０Mバタ</v>
      </c>
    </row>
    <row r="17" spans="1:23" ht="28.35" customHeight="1" x14ac:dyDescent="0.2">
      <c r="A17" s="6"/>
      <c r="B17" s="25">
        <v>7</v>
      </c>
      <c r="C17" s="40"/>
      <c r="D17" s="41"/>
      <c r="E17" s="41"/>
      <c r="F17" s="47"/>
      <c r="G17" s="48"/>
      <c r="H17" s="42"/>
      <c r="I17" s="48"/>
      <c r="J17" s="43"/>
      <c r="K17" s="44"/>
      <c r="L17" s="41"/>
      <c r="M17" s="41"/>
      <c r="N17" s="45"/>
      <c r="O17" s="46"/>
      <c r="P17" s="24">
        <f>会計!H48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v>400</v>
      </c>
      <c r="V17" s="22" t="str">
        <f>カテゴリー!B8</f>
        <v>h</v>
      </c>
      <c r="W17" s="11" t="str">
        <f>カテゴリー!C8</f>
        <v>５０M自</v>
      </c>
    </row>
    <row r="18" spans="1:23" ht="28.35" customHeight="1" x14ac:dyDescent="0.2">
      <c r="A18" s="6"/>
      <c r="B18" s="26">
        <v>8</v>
      </c>
      <c r="C18" s="49"/>
      <c r="D18" s="50"/>
      <c r="E18" s="50"/>
      <c r="F18" s="51"/>
      <c r="G18" s="52"/>
      <c r="H18" s="53"/>
      <c r="I18" s="52"/>
      <c r="J18" s="54"/>
      <c r="K18" s="55"/>
      <c r="L18" s="50"/>
      <c r="M18" s="50"/>
      <c r="N18" s="56"/>
      <c r="O18" s="57"/>
      <c r="P18" s="24">
        <f>会計!H49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v>400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35" customHeight="1" x14ac:dyDescent="0.15">
      <c r="A19" s="6"/>
      <c r="B19" s="23">
        <v>9</v>
      </c>
      <c r="C19" s="32"/>
      <c r="D19" s="33"/>
      <c r="E19" s="33"/>
      <c r="F19" s="33"/>
      <c r="G19" s="58"/>
      <c r="H19" s="35"/>
      <c r="I19" s="58"/>
      <c r="J19" s="36"/>
      <c r="K19" s="37"/>
      <c r="L19" s="33"/>
      <c r="M19" s="33"/>
      <c r="N19" s="38"/>
      <c r="O19" s="39"/>
      <c r="P19" s="24">
        <f>会計!H50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v>400</v>
      </c>
    </row>
    <row r="20" spans="1:23" ht="28.35" customHeight="1" x14ac:dyDescent="0.15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会計!H51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v>800</v>
      </c>
    </row>
    <row r="21" spans="1:23" ht="28.35" customHeight="1" x14ac:dyDescent="0.15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会計!H52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v>800</v>
      </c>
    </row>
    <row r="22" spans="1:23" ht="28.35" customHeight="1" x14ac:dyDescent="0.15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会計!H53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v>800</v>
      </c>
    </row>
    <row r="23" spans="1:23" ht="28.35" customHeight="1" x14ac:dyDescent="0.15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会計!H54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v>800</v>
      </c>
    </row>
    <row r="24" spans="1:23" ht="28.35" customHeight="1" x14ac:dyDescent="0.15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会計!H55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v>800</v>
      </c>
    </row>
    <row r="25" spans="1:23" ht="28.35" customHeight="1" x14ac:dyDescent="0.15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会計!H56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v>800</v>
      </c>
    </row>
    <row r="26" spans="1:23" ht="28.35" customHeight="1" x14ac:dyDescent="0.15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会計!H57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v>800</v>
      </c>
    </row>
    <row r="27" spans="1:23" ht="28.35" customHeight="1" x14ac:dyDescent="0.15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会計!H58</f>
        <v>0</v>
      </c>
      <c r="Q27" s="21" t="str">
        <f t="shared" si="0"/>
        <v/>
      </c>
    </row>
    <row r="28" spans="1:23" ht="28.35" customHeight="1" x14ac:dyDescent="0.15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会計!H59</f>
        <v>0</v>
      </c>
      <c r="Q28" s="21" t="str">
        <f t="shared" si="0"/>
        <v/>
      </c>
    </row>
    <row r="29" spans="1:23" ht="28.35" customHeight="1" x14ac:dyDescent="0.15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会計!H60</f>
        <v>0</v>
      </c>
      <c r="Q29" s="21" t="str">
        <f t="shared" si="0"/>
        <v/>
      </c>
    </row>
    <row r="30" spans="1:23" ht="28.35" customHeight="1" x14ac:dyDescent="0.15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会計!H61</f>
        <v>0</v>
      </c>
      <c r="Q30" s="21" t="str">
        <f t="shared" si="0"/>
        <v/>
      </c>
    </row>
    <row r="31" spans="1:23" ht="12.75" customHeight="1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15">
      <c r="K32" s="5"/>
      <c r="L32" s="5"/>
      <c r="M32" s="5"/>
      <c r="N32" s="5"/>
      <c r="O32" s="5"/>
    </row>
    <row r="33" spans="1:16" ht="24" customHeight="1" x14ac:dyDescent="0.15">
      <c r="K33" s="5"/>
      <c r="L33" s="5"/>
      <c r="M33" s="5"/>
      <c r="N33" s="5"/>
      <c r="O33" s="5"/>
    </row>
    <row r="34" spans="1:16" ht="24" customHeight="1" x14ac:dyDescent="0.15">
      <c r="K34" s="5"/>
      <c r="L34" s="5"/>
      <c r="M34" s="5"/>
      <c r="N34" s="5"/>
      <c r="O34" s="5"/>
    </row>
    <row r="35" spans="1:16" ht="24" customHeight="1" x14ac:dyDescent="0.15">
      <c r="K35" s="5"/>
      <c r="L35" s="5"/>
      <c r="M35" s="5"/>
      <c r="N35" s="5"/>
      <c r="O35" s="5"/>
    </row>
    <row r="36" spans="1:16" ht="26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.25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.2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.25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.25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.25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.2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.25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.25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.25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password="CC09" sheet="1" objects="1" scenarios="1"/>
  <mergeCells count="14">
    <mergeCell ref="B5:C5"/>
    <mergeCell ref="D5:N5"/>
    <mergeCell ref="A2:P2"/>
    <mergeCell ref="A3:P3"/>
    <mergeCell ref="B4:C4"/>
    <mergeCell ref="D4:I4"/>
    <mergeCell ref="K4:N4"/>
    <mergeCell ref="B6:C6"/>
    <mergeCell ref="D6:H6"/>
    <mergeCell ref="J6:N6"/>
    <mergeCell ref="B8:C8"/>
    <mergeCell ref="D8:G8"/>
    <mergeCell ref="H8:I8"/>
    <mergeCell ref="J8:O8"/>
  </mergeCells>
  <phoneticPr fontId="1"/>
  <conditionalFormatting sqref="P11:P30">
    <cfRule type="cellIs" dxfId="41" priority="7" operator="greaterThan">
      <formula>2</formula>
    </cfRule>
  </conditionalFormatting>
  <conditionalFormatting sqref="D11:D30">
    <cfRule type="cellIs" dxfId="40" priority="6" operator="equal">
      <formula>"男"</formula>
    </cfRule>
  </conditionalFormatting>
  <conditionalFormatting sqref="D11:D30">
    <cfRule type="cellIs" dxfId="39" priority="5" operator="equal">
      <formula>"女"</formula>
    </cfRule>
  </conditionalFormatting>
  <conditionalFormatting sqref="F11:F30">
    <cfRule type="expression" dxfId="38" priority="4">
      <formula>OR(F11="A",F11="B",F11="C",F11="D")</formula>
    </cfRule>
  </conditionalFormatting>
  <conditionalFormatting sqref="F11:F30">
    <cfRule type="expression" dxfId="37" priority="3">
      <formula>OR(F11="E",F11="F",F11="G")</formula>
    </cfRule>
  </conditionalFormatting>
  <conditionalFormatting sqref="F11:F30">
    <cfRule type="expression" dxfId="36" priority="2">
      <formula>OR(F11="H",F11="I",F11="J")</formula>
    </cfRule>
  </conditionalFormatting>
  <conditionalFormatting sqref="F11:F30">
    <cfRule type="expression" dxfId="35" priority="1">
      <formula>OR(F11="K",F11="L",F11="M",F11="N",F11="O",F11="P",F11="Q")</formula>
    </cfRule>
  </conditionalFormatting>
  <dataValidations count="41">
    <dataValidation type="list" allowBlank="1" showInputMessage="1" showErrorMessage="1" sqref="G30 I30">
      <formula1>INDIRECT($Q$30)</formula1>
    </dataValidation>
    <dataValidation type="list" allowBlank="1" showInputMessage="1" showErrorMessage="1" sqref="G29 I29">
      <formula1>INDIRECT($Q$29)</formula1>
    </dataValidation>
    <dataValidation type="list" allowBlank="1" showInputMessage="1" showErrorMessage="1" sqref="G28 I28">
      <formula1>INDIRECT($Q$28)</formula1>
    </dataValidation>
    <dataValidation type="list" allowBlank="1" showInputMessage="1" showErrorMessage="1" sqref="G27 I27">
      <formula1>INDIRECT($Q$27)</formula1>
    </dataValidation>
    <dataValidation type="list" allowBlank="1" showInputMessage="1" showErrorMessage="1" sqref="G26 I26">
      <formula1>INDIRECT($Q$26)</formula1>
    </dataValidation>
    <dataValidation type="list" allowBlank="1" showInputMessage="1" showErrorMessage="1" sqref="G25 I25">
      <formula1>INDIRECT($Q$25)</formula1>
    </dataValidation>
    <dataValidation type="list" allowBlank="1" showInputMessage="1" showErrorMessage="1" sqref="G24 I24">
      <formula1>INDIRECT($Q$24)</formula1>
    </dataValidation>
    <dataValidation type="list" allowBlank="1" showInputMessage="1" showErrorMessage="1" sqref="G23 I23">
      <formula1>INDIRECT($Q$23)</formula1>
    </dataValidation>
    <dataValidation type="list" allowBlank="1" showInputMessage="1" showErrorMessage="1" sqref="G22 I22">
      <formula1>INDIRECT($Q$22)</formula1>
    </dataValidation>
    <dataValidation type="list" allowBlank="1" showInputMessage="1" showErrorMessage="1" sqref="G21 I21">
      <formula1>INDIRECT($Q$21)</formula1>
    </dataValidation>
    <dataValidation type="list" allowBlank="1" showInputMessage="1" showErrorMessage="1" sqref="G20 I20">
      <formula1>INDIRECT($Q$20)</formula1>
    </dataValidation>
    <dataValidation type="list" allowBlank="1" showInputMessage="1" showErrorMessage="1" sqref="G19 I19">
      <formula1>INDIRECT($Q$19)</formula1>
    </dataValidation>
    <dataValidation type="list" allowBlank="1" showInputMessage="1" showErrorMessage="1" sqref="G18 I18">
      <formula1>INDIRECT($Q$18)</formula1>
    </dataValidation>
    <dataValidation type="list" allowBlank="1" showInputMessage="1" showErrorMessage="1" sqref="G17 I17">
      <formula1>INDIRECT($Q$17)</formula1>
    </dataValidation>
    <dataValidation type="list" allowBlank="1" showInputMessage="1" showErrorMessage="1" sqref="G16 I16">
      <formula1>INDIRECT($Q$16)</formula1>
    </dataValidation>
    <dataValidation type="list" allowBlank="1" showInputMessage="1" showErrorMessage="1" sqref="G15 I15">
      <formula1>INDIRECT($Q$15)</formula1>
    </dataValidation>
    <dataValidation type="list" allowBlank="1" showInputMessage="1" showErrorMessage="1" sqref="G14 I14">
      <formula1>INDIRECT($Q$14)</formula1>
    </dataValidation>
    <dataValidation type="list" allowBlank="1" showInputMessage="1" showErrorMessage="1" sqref="G13 I13">
      <formula1>INDIRECT($Q$13)</formula1>
    </dataValidation>
    <dataValidation type="list" allowBlank="1" showInputMessage="1" showErrorMessage="1" sqref="G12 I12">
      <formula1>INDIRECT($Q$12)</formula1>
    </dataValidation>
    <dataValidation type="list" allowBlank="1" showInputMessage="1" showErrorMessage="1" sqref="G11 I11">
      <formula1>INDIRECT($Q$11)</formula1>
    </dataValidation>
    <dataValidation type="list" allowBlank="1" showInputMessage="1" showErrorMessage="1" sqref="F30">
      <formula1>INDIRECT($E$30)</formula1>
    </dataValidation>
    <dataValidation type="list" allowBlank="1" showInputMessage="1" showErrorMessage="1" sqref="F29">
      <formula1>INDIRECT($E$29)</formula1>
    </dataValidation>
    <dataValidation type="list" allowBlank="1" showInputMessage="1" showErrorMessage="1" sqref="F28">
      <formula1>INDIRECT($E$28)</formula1>
    </dataValidation>
    <dataValidation type="list" allowBlank="1" showInputMessage="1" showErrorMessage="1" sqref="F27">
      <formula1>INDIRECT($E$27)</formula1>
    </dataValidation>
    <dataValidation type="list" allowBlank="1" showInputMessage="1" showErrorMessage="1" sqref="F26">
      <formula1>INDIRECT($E$26)</formula1>
    </dataValidation>
    <dataValidation type="list" allowBlank="1" showInputMessage="1" showErrorMessage="1" sqref="F25">
      <formula1>INDIRECT($E$25)</formula1>
    </dataValidation>
    <dataValidation type="list" allowBlank="1" showInputMessage="1" showErrorMessage="1" sqref="F24">
      <formula1>INDIRECT($E$24)</formula1>
    </dataValidation>
    <dataValidation type="list" allowBlank="1" showInputMessage="1" showErrorMessage="1" sqref="F23">
      <formula1>INDIRECT($E$23)</formula1>
    </dataValidation>
    <dataValidation type="list" allowBlank="1" showInputMessage="1" showErrorMessage="1" sqref="F22">
      <formula1>INDIRECT($E$22)</formula1>
    </dataValidation>
    <dataValidation type="list" allowBlank="1" showInputMessage="1" showErrorMessage="1" sqref="F21">
      <formula1>INDIRECT($E$21)</formula1>
    </dataValidation>
    <dataValidation type="list" allowBlank="1" showInputMessage="1" showErrorMessage="1" sqref="F20">
      <formula1>INDIRECT($E$20)</formula1>
    </dataValidation>
    <dataValidation type="list" allowBlank="1" showInputMessage="1" showErrorMessage="1" sqref="F19">
      <formula1>INDIRECT($E$19)</formula1>
    </dataValidation>
    <dataValidation type="list" allowBlank="1" showInputMessage="1" showErrorMessage="1" sqref="F18">
      <formula1>INDIRECT($E$18)</formula1>
    </dataValidation>
    <dataValidation type="list" allowBlank="1" showInputMessage="1" showErrorMessage="1" sqref="F17">
      <formula1>INDIRECT($E$17)</formula1>
    </dataValidation>
    <dataValidation type="list" allowBlank="1" showInputMessage="1" showErrorMessage="1" sqref="F16">
      <formula1>INDIRECT($E$16)</formula1>
    </dataValidation>
    <dataValidation type="list" allowBlank="1" showInputMessage="1" showErrorMessage="1" sqref="F15">
      <formula1>INDIRECT($E$15)</formula1>
    </dataValidation>
    <dataValidation type="list" allowBlank="1" showInputMessage="1" showErrorMessage="1" sqref="F14">
      <formula1>INDIRECT($E$14)</formula1>
    </dataValidation>
    <dataValidation type="list" allowBlank="1" showInputMessage="1" showErrorMessage="1" sqref="F13">
      <formula1>INDIRECT($E$13)</formula1>
    </dataValidation>
    <dataValidation type="list" allowBlank="1" showInputMessage="1" showErrorMessage="1" sqref="F12">
      <formula1>INDIRECT($E$12)</formula1>
    </dataValidation>
    <dataValidation type="list" allowBlank="1" showInputMessage="1" showErrorMessage="1" sqref="F11">
      <formula1>INDIRECT($E$11)</formula1>
    </dataValidation>
    <dataValidation type="list" allowBlank="1" showInputMessage="1" showErrorMessage="1" sqref="D11:D30">
      <formula1>"男,女"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カテゴリー!$F$1:$G$1</xm:f>
          </x14:formula1>
          <xm:sqref>E11:E30</xm:sqref>
        </x14:dataValidation>
        <x14:dataValidation type="list" allowBlank="1" showInputMessage="1" showErrorMessage="1">
          <x14:formula1>
            <xm:f>カテゴリー!$E$1:$E$10</xm:f>
          </x14:formula1>
          <xm:sqref>K11:O30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W96"/>
  <sheetViews>
    <sheetView zoomScale="75" workbookViewId="0">
      <selection activeCell="S8" sqref="S8"/>
    </sheetView>
  </sheetViews>
  <sheetFormatPr defaultRowHeight="13.5" x14ac:dyDescent="0.15"/>
  <cols>
    <col min="1" max="1" width="2.75" style="5" customWidth="1"/>
    <col min="2" max="2" width="3.625" style="5" customWidth="1"/>
    <col min="3" max="3" width="13.125" style="5" customWidth="1"/>
    <col min="4" max="4" width="4.375" style="5" customWidth="1"/>
    <col min="5" max="5" width="5" style="5" customWidth="1"/>
    <col min="6" max="6" width="4.375" style="5" customWidth="1"/>
    <col min="7" max="10" width="10.125" style="5" customWidth="1"/>
    <col min="11" max="15" width="5.125" style="31" customWidth="1"/>
    <col min="16" max="16" width="2.75" style="5" customWidth="1"/>
    <col min="17" max="17" width="3.625" style="5" customWidth="1"/>
    <col min="18" max="18" width="3.75" style="5" customWidth="1"/>
    <col min="19" max="19" width="9" style="5"/>
    <col min="20" max="20" width="10.75" style="5" customWidth="1"/>
    <col min="21" max="22" width="3.75" style="5" customWidth="1"/>
    <col min="23" max="16384" width="9" style="5"/>
  </cols>
  <sheetData>
    <row r="1" spans="1:23" ht="12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35" customHeight="1" x14ac:dyDescent="0.15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23" ht="28.35" customHeight="1" x14ac:dyDescent="0.15">
      <c r="A3" s="88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</row>
    <row r="4" spans="1:23" ht="28.35" customHeight="1" x14ac:dyDescent="0.15">
      <c r="A4" s="71"/>
      <c r="B4" s="73" t="s">
        <v>2</v>
      </c>
      <c r="C4" s="73"/>
      <c r="D4" s="92" t="str">
        <f>IF(エントリーシート団体用No.1!D4="","",エントリーシート団体用No.1!D4)</f>
        <v/>
      </c>
      <c r="E4" s="92"/>
      <c r="F4" s="92"/>
      <c r="G4" s="92"/>
      <c r="H4" s="92"/>
      <c r="I4" s="92"/>
      <c r="J4" s="70" t="s">
        <v>4</v>
      </c>
      <c r="K4" s="93" t="str">
        <f>IF(エントリーシート団体用No.1!K4="","",エントリーシート団体用No.1!K4)</f>
        <v/>
      </c>
      <c r="L4" s="93"/>
      <c r="M4" s="93"/>
      <c r="N4" s="93"/>
      <c r="O4" s="70" t="s">
        <v>5</v>
      </c>
      <c r="P4" s="72"/>
    </row>
    <row r="5" spans="1:23" ht="28.35" customHeight="1" x14ac:dyDescent="0.15">
      <c r="A5" s="6"/>
      <c r="B5" s="73" t="s">
        <v>6</v>
      </c>
      <c r="C5" s="73"/>
      <c r="D5" s="92" t="str">
        <f>IF(エントリーシート団体用No.1!D5="","",エントリーシート団体用No.1!D5)</f>
        <v>枚方市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70"/>
      <c r="P5" s="7"/>
    </row>
    <row r="6" spans="1:23" ht="28.35" customHeight="1" x14ac:dyDescent="0.15">
      <c r="A6" s="6"/>
      <c r="B6" s="73" t="s">
        <v>8</v>
      </c>
      <c r="C6" s="73"/>
      <c r="D6" s="76" t="str">
        <f>IF(エントリーシート団体用No.1!D6="","",エントリーシート団体用No.1!D6)</f>
        <v/>
      </c>
      <c r="E6" s="76"/>
      <c r="F6" s="76"/>
      <c r="G6" s="76"/>
      <c r="H6" s="76"/>
      <c r="I6" s="70" t="s">
        <v>10</v>
      </c>
      <c r="J6" s="76" t="str">
        <f>IF(エントリーシート団体用No.1!J6="","",エントリーシート団体用No.1!J6)</f>
        <v/>
      </c>
      <c r="K6" s="76"/>
      <c r="L6" s="76"/>
      <c r="M6" s="76"/>
      <c r="N6" s="76"/>
      <c r="O6" s="70"/>
      <c r="P6" s="8"/>
    </row>
    <row r="7" spans="1:23" ht="28.35" customHeight="1" x14ac:dyDescent="0.15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35" customHeight="1" x14ac:dyDescent="0.15">
      <c r="A8" s="6"/>
      <c r="B8" s="75" t="s">
        <v>13</v>
      </c>
      <c r="C8" s="76"/>
      <c r="D8" s="94" t="str">
        <f>IF(エントリーシート団体用No.1!D8="","",エントリーシート団体用No.1!D8)</f>
        <v>①</v>
      </c>
      <c r="E8" s="95"/>
      <c r="F8" s="95"/>
      <c r="G8" s="96"/>
      <c r="H8" s="97" t="str">
        <f>IF(エントリーシート団体用No.1!H8="","",エントリーシート団体用No.1!H8)</f>
        <v>②</v>
      </c>
      <c r="I8" s="97"/>
      <c r="J8" s="81" t="s">
        <v>58</v>
      </c>
      <c r="K8" s="82"/>
      <c r="L8" s="82"/>
      <c r="M8" s="82"/>
      <c r="N8" s="82"/>
      <c r="O8" s="83"/>
      <c r="P8" s="7"/>
    </row>
    <row r="9" spans="1:23" ht="28.35" customHeight="1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35" customHeight="1" x14ac:dyDescent="0.2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v>400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35" customHeight="1" x14ac:dyDescent="0.2">
      <c r="A11" s="6"/>
      <c r="B11" s="23">
        <v>1</v>
      </c>
      <c r="C11" s="32"/>
      <c r="D11" s="33"/>
      <c r="E11" s="33"/>
      <c r="F11" s="33"/>
      <c r="G11" s="34"/>
      <c r="H11" s="35"/>
      <c r="I11" s="34"/>
      <c r="J11" s="36"/>
      <c r="K11" s="37"/>
      <c r="L11" s="33"/>
      <c r="M11" s="33"/>
      <c r="N11" s="38"/>
      <c r="O11" s="39"/>
      <c r="P11" s="24">
        <f>会計!H62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v>400</v>
      </c>
      <c r="V11" s="22" t="str">
        <f>カテゴリー!B2</f>
        <v>b</v>
      </c>
      <c r="W11" s="11" t="str">
        <f>カテゴリー!C2</f>
        <v>５０M平</v>
      </c>
    </row>
    <row r="12" spans="1:23" ht="28.35" customHeight="1" x14ac:dyDescent="0.2">
      <c r="A12" s="6"/>
      <c r="B12" s="25">
        <v>2</v>
      </c>
      <c r="C12" s="40"/>
      <c r="D12" s="41"/>
      <c r="E12" s="41"/>
      <c r="F12" s="33"/>
      <c r="G12" s="34"/>
      <c r="H12" s="42"/>
      <c r="I12" s="34"/>
      <c r="J12" s="43"/>
      <c r="K12" s="44"/>
      <c r="L12" s="41"/>
      <c r="M12" s="41"/>
      <c r="N12" s="45"/>
      <c r="O12" s="46"/>
      <c r="P12" s="24">
        <f>会計!H63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v>400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35" customHeight="1" x14ac:dyDescent="0.2">
      <c r="A13" s="6"/>
      <c r="B13" s="25">
        <v>3</v>
      </c>
      <c r="C13" s="40"/>
      <c r="D13" s="41"/>
      <c r="E13" s="41"/>
      <c r="F13" s="47"/>
      <c r="G13" s="48"/>
      <c r="H13" s="42"/>
      <c r="I13" s="48"/>
      <c r="J13" s="43"/>
      <c r="K13" s="44"/>
      <c r="L13" s="41"/>
      <c r="M13" s="41"/>
      <c r="N13" s="45"/>
      <c r="O13" s="46"/>
      <c r="P13" s="24">
        <f>会計!H64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v>400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35" customHeight="1" x14ac:dyDescent="0.2">
      <c r="A14" s="6"/>
      <c r="B14" s="26">
        <v>4</v>
      </c>
      <c r="C14" s="49"/>
      <c r="D14" s="50"/>
      <c r="E14" s="50"/>
      <c r="F14" s="51"/>
      <c r="G14" s="52"/>
      <c r="H14" s="53"/>
      <c r="I14" s="52"/>
      <c r="J14" s="54"/>
      <c r="K14" s="55"/>
      <c r="L14" s="50"/>
      <c r="M14" s="50"/>
      <c r="N14" s="56"/>
      <c r="O14" s="57"/>
      <c r="P14" s="24">
        <f>会計!H65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v>400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35" customHeight="1" x14ac:dyDescent="0.2">
      <c r="A15" s="6"/>
      <c r="B15" s="23">
        <v>5</v>
      </c>
      <c r="C15" s="32"/>
      <c r="D15" s="33"/>
      <c r="E15" s="33"/>
      <c r="F15" s="33"/>
      <c r="G15" s="58"/>
      <c r="H15" s="35"/>
      <c r="I15" s="58"/>
      <c r="J15" s="36"/>
      <c r="K15" s="37"/>
      <c r="L15" s="33"/>
      <c r="M15" s="33"/>
      <c r="N15" s="38"/>
      <c r="O15" s="39"/>
      <c r="P15" s="24">
        <f>会計!H66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v>400</v>
      </c>
      <c r="V15" s="22" t="str">
        <f>カテゴリー!B6</f>
        <v>f</v>
      </c>
      <c r="W15" s="11" t="str">
        <f>カテゴリー!C6</f>
        <v>５０M背</v>
      </c>
    </row>
    <row r="16" spans="1:23" ht="28.35" customHeight="1" x14ac:dyDescent="0.2">
      <c r="A16" s="6"/>
      <c r="B16" s="25">
        <v>6</v>
      </c>
      <c r="C16" s="40"/>
      <c r="D16" s="41"/>
      <c r="E16" s="41"/>
      <c r="F16" s="33"/>
      <c r="G16" s="34"/>
      <c r="H16" s="42"/>
      <c r="I16" s="34"/>
      <c r="J16" s="43"/>
      <c r="K16" s="44"/>
      <c r="L16" s="41"/>
      <c r="M16" s="41"/>
      <c r="N16" s="45"/>
      <c r="O16" s="46"/>
      <c r="P16" s="24">
        <f>会計!H67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v>400</v>
      </c>
      <c r="V16" s="22" t="str">
        <f>カテゴリー!B7</f>
        <v>g</v>
      </c>
      <c r="W16" s="11" t="str">
        <f>カテゴリー!C7</f>
        <v>５０Mバタ</v>
      </c>
    </row>
    <row r="17" spans="1:23" ht="28.35" customHeight="1" x14ac:dyDescent="0.2">
      <c r="A17" s="6"/>
      <c r="B17" s="25">
        <v>7</v>
      </c>
      <c r="C17" s="40"/>
      <c r="D17" s="41"/>
      <c r="E17" s="41"/>
      <c r="F17" s="47"/>
      <c r="G17" s="48"/>
      <c r="H17" s="42"/>
      <c r="I17" s="48"/>
      <c r="J17" s="43"/>
      <c r="K17" s="44"/>
      <c r="L17" s="41"/>
      <c r="M17" s="41"/>
      <c r="N17" s="45"/>
      <c r="O17" s="46"/>
      <c r="P17" s="24">
        <f>会計!H68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v>400</v>
      </c>
      <c r="V17" s="22" t="str">
        <f>カテゴリー!B8</f>
        <v>h</v>
      </c>
      <c r="W17" s="11" t="str">
        <f>カテゴリー!C8</f>
        <v>５０M自</v>
      </c>
    </row>
    <row r="18" spans="1:23" ht="28.35" customHeight="1" x14ac:dyDescent="0.2">
      <c r="A18" s="6"/>
      <c r="B18" s="26">
        <v>8</v>
      </c>
      <c r="C18" s="49"/>
      <c r="D18" s="50"/>
      <c r="E18" s="50"/>
      <c r="F18" s="51"/>
      <c r="G18" s="52"/>
      <c r="H18" s="53"/>
      <c r="I18" s="52"/>
      <c r="J18" s="54"/>
      <c r="K18" s="55"/>
      <c r="L18" s="50"/>
      <c r="M18" s="50"/>
      <c r="N18" s="56"/>
      <c r="O18" s="57"/>
      <c r="P18" s="24">
        <f>会計!H69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v>400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35" customHeight="1" x14ac:dyDescent="0.15">
      <c r="A19" s="6"/>
      <c r="B19" s="23">
        <v>9</v>
      </c>
      <c r="C19" s="32"/>
      <c r="D19" s="33"/>
      <c r="E19" s="33"/>
      <c r="F19" s="33"/>
      <c r="G19" s="58"/>
      <c r="H19" s="35"/>
      <c r="I19" s="58"/>
      <c r="J19" s="36"/>
      <c r="K19" s="37"/>
      <c r="L19" s="33"/>
      <c r="M19" s="33"/>
      <c r="N19" s="38"/>
      <c r="O19" s="39"/>
      <c r="P19" s="24">
        <f>会計!H70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v>400</v>
      </c>
    </row>
    <row r="20" spans="1:23" ht="28.35" customHeight="1" x14ac:dyDescent="0.15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会計!H71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v>800</v>
      </c>
    </row>
    <row r="21" spans="1:23" ht="28.35" customHeight="1" x14ac:dyDescent="0.15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会計!H72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v>800</v>
      </c>
    </row>
    <row r="22" spans="1:23" ht="28.35" customHeight="1" x14ac:dyDescent="0.15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会計!H73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v>800</v>
      </c>
    </row>
    <row r="23" spans="1:23" ht="28.35" customHeight="1" x14ac:dyDescent="0.15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会計!H74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v>800</v>
      </c>
    </row>
    <row r="24" spans="1:23" ht="28.35" customHeight="1" x14ac:dyDescent="0.15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会計!H75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v>800</v>
      </c>
    </row>
    <row r="25" spans="1:23" ht="28.35" customHeight="1" x14ac:dyDescent="0.15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会計!H76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v>800</v>
      </c>
    </row>
    <row r="26" spans="1:23" ht="28.35" customHeight="1" x14ac:dyDescent="0.15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会計!H77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v>800</v>
      </c>
    </row>
    <row r="27" spans="1:23" ht="28.35" customHeight="1" x14ac:dyDescent="0.15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会計!H78</f>
        <v>0</v>
      </c>
      <c r="Q27" s="21" t="str">
        <f t="shared" si="0"/>
        <v/>
      </c>
    </row>
    <row r="28" spans="1:23" ht="28.35" customHeight="1" x14ac:dyDescent="0.15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会計!H79</f>
        <v>0</v>
      </c>
      <c r="Q28" s="21" t="str">
        <f t="shared" si="0"/>
        <v/>
      </c>
    </row>
    <row r="29" spans="1:23" ht="28.35" customHeight="1" x14ac:dyDescent="0.15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会計!H80</f>
        <v>0</v>
      </c>
      <c r="Q29" s="21" t="str">
        <f t="shared" si="0"/>
        <v/>
      </c>
    </row>
    <row r="30" spans="1:23" ht="28.35" customHeight="1" x14ac:dyDescent="0.15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会計!H81</f>
        <v>0</v>
      </c>
      <c r="Q30" s="21" t="str">
        <f t="shared" si="0"/>
        <v/>
      </c>
    </row>
    <row r="31" spans="1:23" ht="12.75" customHeight="1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15">
      <c r="K32" s="5"/>
      <c r="L32" s="5"/>
      <c r="M32" s="5"/>
      <c r="N32" s="5"/>
      <c r="O32" s="5"/>
    </row>
    <row r="33" spans="1:16" ht="24" customHeight="1" x14ac:dyDescent="0.15">
      <c r="K33" s="5"/>
      <c r="L33" s="5"/>
      <c r="M33" s="5"/>
      <c r="N33" s="5"/>
      <c r="O33" s="5"/>
    </row>
    <row r="34" spans="1:16" ht="24" customHeight="1" x14ac:dyDescent="0.15">
      <c r="K34" s="5"/>
      <c r="L34" s="5"/>
      <c r="M34" s="5"/>
      <c r="N34" s="5"/>
      <c r="O34" s="5"/>
    </row>
    <row r="35" spans="1:16" ht="24" customHeight="1" x14ac:dyDescent="0.15">
      <c r="K35" s="5"/>
      <c r="L35" s="5"/>
      <c r="M35" s="5"/>
      <c r="N35" s="5"/>
      <c r="O35" s="5"/>
    </row>
    <row r="36" spans="1:16" ht="26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.25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.2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.25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.25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.25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.2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.25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.25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.25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password="CC09" sheet="1" objects="1" scenarios="1"/>
  <mergeCells count="14">
    <mergeCell ref="B5:C5"/>
    <mergeCell ref="D5:N5"/>
    <mergeCell ref="A2:P2"/>
    <mergeCell ref="A3:P3"/>
    <mergeCell ref="B4:C4"/>
    <mergeCell ref="D4:I4"/>
    <mergeCell ref="K4:N4"/>
    <mergeCell ref="B6:C6"/>
    <mergeCell ref="D6:H6"/>
    <mergeCell ref="J6:N6"/>
    <mergeCell ref="B8:C8"/>
    <mergeCell ref="D8:G8"/>
    <mergeCell ref="H8:I8"/>
    <mergeCell ref="J8:O8"/>
  </mergeCells>
  <phoneticPr fontId="1"/>
  <conditionalFormatting sqref="P11:P30">
    <cfRule type="cellIs" dxfId="34" priority="7" operator="greaterThan">
      <formula>2</formula>
    </cfRule>
  </conditionalFormatting>
  <conditionalFormatting sqref="D11:D30">
    <cfRule type="cellIs" dxfId="33" priority="6" operator="equal">
      <formula>"男"</formula>
    </cfRule>
  </conditionalFormatting>
  <conditionalFormatting sqref="D11:D30">
    <cfRule type="cellIs" dxfId="32" priority="5" operator="equal">
      <formula>"女"</formula>
    </cfRule>
  </conditionalFormatting>
  <conditionalFormatting sqref="F11:F30">
    <cfRule type="expression" dxfId="31" priority="4">
      <formula>OR(F11="A",F11="B",F11="C",F11="D")</formula>
    </cfRule>
  </conditionalFormatting>
  <conditionalFormatting sqref="F11:F30">
    <cfRule type="expression" dxfId="30" priority="3">
      <formula>OR(F11="E",F11="F",F11="G")</formula>
    </cfRule>
  </conditionalFormatting>
  <conditionalFormatting sqref="F11:F30">
    <cfRule type="expression" dxfId="29" priority="2">
      <formula>OR(F11="H",F11="I",F11="J")</formula>
    </cfRule>
  </conditionalFormatting>
  <conditionalFormatting sqref="F11:F30">
    <cfRule type="expression" dxfId="28" priority="1">
      <formula>OR(F11="K",F11="L",F11="M",F11="N",F11="O",F11="P",F11="Q")</formula>
    </cfRule>
  </conditionalFormatting>
  <dataValidations count="41">
    <dataValidation type="list" allowBlank="1" showInputMessage="1" showErrorMessage="1" sqref="D11:D30">
      <formula1>"男,女"</formula1>
    </dataValidation>
    <dataValidation type="list" allowBlank="1" showInputMessage="1" showErrorMessage="1" sqref="F11">
      <formula1>INDIRECT($E$11)</formula1>
    </dataValidation>
    <dataValidation type="list" allowBlank="1" showInputMessage="1" showErrorMessage="1" sqref="F12">
      <formula1>INDIRECT($E$12)</formula1>
    </dataValidation>
    <dataValidation type="list" allowBlank="1" showInputMessage="1" showErrorMessage="1" sqref="F13">
      <formula1>INDIRECT($E$13)</formula1>
    </dataValidation>
    <dataValidation type="list" allowBlank="1" showInputMessage="1" showErrorMessage="1" sqref="F14">
      <formula1>INDIRECT($E$14)</formula1>
    </dataValidation>
    <dataValidation type="list" allowBlank="1" showInputMessage="1" showErrorMessage="1" sqref="F15">
      <formula1>INDIRECT($E$15)</formula1>
    </dataValidation>
    <dataValidation type="list" allowBlank="1" showInputMessage="1" showErrorMessage="1" sqref="F16">
      <formula1>INDIRECT($E$16)</formula1>
    </dataValidation>
    <dataValidation type="list" allowBlank="1" showInputMessage="1" showErrorMessage="1" sqref="F17">
      <formula1>INDIRECT($E$17)</formula1>
    </dataValidation>
    <dataValidation type="list" allowBlank="1" showInputMessage="1" showErrorMessage="1" sqref="F18">
      <formula1>INDIRECT($E$18)</formula1>
    </dataValidation>
    <dataValidation type="list" allowBlank="1" showInputMessage="1" showErrorMessage="1" sqref="F19">
      <formula1>INDIRECT($E$19)</formula1>
    </dataValidation>
    <dataValidation type="list" allowBlank="1" showInputMessage="1" showErrorMessage="1" sqref="F20">
      <formula1>INDIRECT($E$20)</formula1>
    </dataValidation>
    <dataValidation type="list" allowBlank="1" showInputMessage="1" showErrorMessage="1" sqref="F21">
      <formula1>INDIRECT($E$21)</formula1>
    </dataValidation>
    <dataValidation type="list" allowBlank="1" showInputMessage="1" showErrorMessage="1" sqref="F22">
      <formula1>INDIRECT($E$22)</formula1>
    </dataValidation>
    <dataValidation type="list" allowBlank="1" showInputMessage="1" showErrorMessage="1" sqref="F23">
      <formula1>INDIRECT($E$23)</formula1>
    </dataValidation>
    <dataValidation type="list" allowBlank="1" showInputMessage="1" showErrorMessage="1" sqref="F24">
      <formula1>INDIRECT($E$24)</formula1>
    </dataValidation>
    <dataValidation type="list" allowBlank="1" showInputMessage="1" showErrorMessage="1" sqref="F25">
      <formula1>INDIRECT($E$25)</formula1>
    </dataValidation>
    <dataValidation type="list" allowBlank="1" showInputMessage="1" showErrorMessage="1" sqref="F26">
      <formula1>INDIRECT($E$26)</formula1>
    </dataValidation>
    <dataValidation type="list" allowBlank="1" showInputMessage="1" showErrorMessage="1" sqref="F27">
      <formula1>INDIRECT($E$27)</formula1>
    </dataValidation>
    <dataValidation type="list" allowBlank="1" showInputMessage="1" showErrorMessage="1" sqref="F28">
      <formula1>INDIRECT($E$28)</formula1>
    </dataValidation>
    <dataValidation type="list" allowBlank="1" showInputMessage="1" showErrorMessage="1" sqref="F29">
      <formula1>INDIRECT($E$29)</formula1>
    </dataValidation>
    <dataValidation type="list" allowBlank="1" showInputMessage="1" showErrorMessage="1" sqref="F30">
      <formula1>INDIRECT($E$30)</formula1>
    </dataValidation>
    <dataValidation type="list" allowBlank="1" showInputMessage="1" showErrorMessage="1" sqref="G11 I11">
      <formula1>INDIRECT($Q$11)</formula1>
    </dataValidation>
    <dataValidation type="list" allowBlank="1" showInputMessage="1" showErrorMessage="1" sqref="G12 I12">
      <formula1>INDIRECT($Q$12)</formula1>
    </dataValidation>
    <dataValidation type="list" allowBlank="1" showInputMessage="1" showErrorMessage="1" sqref="G13 I13">
      <formula1>INDIRECT($Q$13)</formula1>
    </dataValidation>
    <dataValidation type="list" allowBlank="1" showInputMessage="1" showErrorMessage="1" sqref="G14 I14">
      <formula1>INDIRECT($Q$14)</formula1>
    </dataValidation>
    <dataValidation type="list" allowBlank="1" showInputMessage="1" showErrorMessage="1" sqref="G15 I15">
      <formula1>INDIRECT($Q$15)</formula1>
    </dataValidation>
    <dataValidation type="list" allowBlank="1" showInputMessage="1" showErrorMessage="1" sqref="G16 I16">
      <formula1>INDIRECT($Q$16)</formula1>
    </dataValidation>
    <dataValidation type="list" allowBlank="1" showInputMessage="1" showErrorMessage="1" sqref="G17 I17">
      <formula1>INDIRECT($Q$17)</formula1>
    </dataValidation>
    <dataValidation type="list" allowBlank="1" showInputMessage="1" showErrorMessage="1" sqref="G18 I18">
      <formula1>INDIRECT($Q$18)</formula1>
    </dataValidation>
    <dataValidation type="list" allowBlank="1" showInputMessage="1" showErrorMessage="1" sqref="G19 I19">
      <formula1>INDIRECT($Q$19)</formula1>
    </dataValidation>
    <dataValidation type="list" allowBlank="1" showInputMessage="1" showErrorMessage="1" sqref="G20 I20">
      <formula1>INDIRECT($Q$20)</formula1>
    </dataValidation>
    <dataValidation type="list" allowBlank="1" showInputMessage="1" showErrorMessage="1" sqref="G21 I21">
      <formula1>INDIRECT($Q$21)</formula1>
    </dataValidation>
    <dataValidation type="list" allowBlank="1" showInputMessage="1" showErrorMessage="1" sqref="G22 I22">
      <formula1>INDIRECT($Q$22)</formula1>
    </dataValidation>
    <dataValidation type="list" allowBlank="1" showInputMessage="1" showErrorMessage="1" sqref="G23 I23">
      <formula1>INDIRECT($Q$23)</formula1>
    </dataValidation>
    <dataValidation type="list" allowBlank="1" showInputMessage="1" showErrorMessage="1" sqref="G24 I24">
      <formula1>INDIRECT($Q$24)</formula1>
    </dataValidation>
    <dataValidation type="list" allowBlank="1" showInputMessage="1" showErrorMessage="1" sqref="G25 I25">
      <formula1>INDIRECT($Q$25)</formula1>
    </dataValidation>
    <dataValidation type="list" allowBlank="1" showInputMessage="1" showErrorMessage="1" sqref="G26 I26">
      <formula1>INDIRECT($Q$26)</formula1>
    </dataValidation>
    <dataValidation type="list" allowBlank="1" showInputMessage="1" showErrorMessage="1" sqref="G27 I27">
      <formula1>INDIRECT($Q$27)</formula1>
    </dataValidation>
    <dataValidation type="list" allowBlank="1" showInputMessage="1" showErrorMessage="1" sqref="G28 I28">
      <formula1>INDIRECT($Q$28)</formula1>
    </dataValidation>
    <dataValidation type="list" allowBlank="1" showInputMessage="1" showErrorMessage="1" sqref="G29 I29">
      <formula1>INDIRECT($Q$29)</formula1>
    </dataValidation>
    <dataValidation type="list" allowBlank="1" showInputMessage="1" showErrorMessage="1" sqref="G30 I30">
      <formula1>INDIRECT($Q$30)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カテゴリー!$E$1:$E$10</xm:f>
          </x14:formula1>
          <xm:sqref>K11:O30</xm:sqref>
        </x14:dataValidation>
        <x14:dataValidation type="list" allowBlank="1" showInputMessage="1" showErrorMessage="1">
          <x14:formula1>
            <xm:f>カテゴリー!$F$1:$G$1</xm:f>
          </x14:formula1>
          <xm:sqref>E11:E30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W96"/>
  <sheetViews>
    <sheetView zoomScale="75" workbookViewId="0">
      <selection activeCell="S7" sqref="S7"/>
    </sheetView>
  </sheetViews>
  <sheetFormatPr defaultRowHeight="13.5" x14ac:dyDescent="0.15"/>
  <cols>
    <col min="1" max="1" width="2.75" style="5" customWidth="1"/>
    <col min="2" max="2" width="3.625" style="5" customWidth="1"/>
    <col min="3" max="3" width="13.125" style="5" customWidth="1"/>
    <col min="4" max="4" width="4.375" style="5" customWidth="1"/>
    <col min="5" max="5" width="5" style="5" customWidth="1"/>
    <col min="6" max="6" width="4.375" style="5" customWidth="1"/>
    <col min="7" max="10" width="10.125" style="5" customWidth="1"/>
    <col min="11" max="15" width="5.125" style="31" customWidth="1"/>
    <col min="16" max="16" width="2.75" style="5" customWidth="1"/>
    <col min="17" max="17" width="3.625" style="5" customWidth="1"/>
    <col min="18" max="18" width="3.75" style="5" customWidth="1"/>
    <col min="19" max="19" width="9" style="5"/>
    <col min="20" max="20" width="10.75" style="5" customWidth="1"/>
    <col min="21" max="22" width="3.75" style="5" customWidth="1"/>
    <col min="23" max="16384" width="9" style="5"/>
  </cols>
  <sheetData>
    <row r="1" spans="1:23" ht="12.7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35" customHeight="1" x14ac:dyDescent="0.15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23" ht="28.35" customHeight="1" x14ac:dyDescent="0.15">
      <c r="A3" s="88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</row>
    <row r="4" spans="1:23" ht="28.35" customHeight="1" x14ac:dyDescent="0.15">
      <c r="A4" s="71"/>
      <c r="B4" s="73" t="s">
        <v>2</v>
      </c>
      <c r="C4" s="73"/>
      <c r="D4" s="92" t="str">
        <f>IF(エントリーシート団体用No.1!D4="","",エントリーシート団体用No.1!D4)</f>
        <v/>
      </c>
      <c r="E4" s="92"/>
      <c r="F4" s="92"/>
      <c r="G4" s="92"/>
      <c r="H4" s="92"/>
      <c r="I4" s="92"/>
      <c r="J4" s="70" t="s">
        <v>4</v>
      </c>
      <c r="K4" s="93" t="str">
        <f>IF(エントリーシート団体用No.1!K4="","",エントリーシート団体用No.1!K4)</f>
        <v/>
      </c>
      <c r="L4" s="93"/>
      <c r="M4" s="93"/>
      <c r="N4" s="93"/>
      <c r="O4" s="70" t="s">
        <v>5</v>
      </c>
      <c r="P4" s="72"/>
    </row>
    <row r="5" spans="1:23" ht="28.35" customHeight="1" x14ac:dyDescent="0.15">
      <c r="A5" s="6"/>
      <c r="B5" s="73" t="s">
        <v>6</v>
      </c>
      <c r="C5" s="73"/>
      <c r="D5" s="92" t="str">
        <f>IF(エントリーシート団体用No.1!D5="","",エントリーシート団体用No.1!D5)</f>
        <v>枚方市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70"/>
      <c r="P5" s="7"/>
    </row>
    <row r="6" spans="1:23" ht="28.35" customHeight="1" x14ac:dyDescent="0.15">
      <c r="A6" s="6"/>
      <c r="B6" s="73" t="s">
        <v>8</v>
      </c>
      <c r="C6" s="73"/>
      <c r="D6" s="76" t="str">
        <f>IF(エントリーシート団体用No.1!D6="","",エントリーシート団体用No.1!D6)</f>
        <v/>
      </c>
      <c r="E6" s="76"/>
      <c r="F6" s="76"/>
      <c r="G6" s="76"/>
      <c r="H6" s="76"/>
      <c r="I6" s="70" t="s">
        <v>10</v>
      </c>
      <c r="J6" s="76" t="str">
        <f>IF(エントリーシート団体用No.1!J6="","",エントリーシート団体用No.1!J6)</f>
        <v/>
      </c>
      <c r="K6" s="76"/>
      <c r="L6" s="76"/>
      <c r="M6" s="76"/>
      <c r="N6" s="76"/>
      <c r="O6" s="70"/>
      <c r="P6" s="8"/>
    </row>
    <row r="7" spans="1:23" ht="28.35" customHeight="1" x14ac:dyDescent="0.15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35" customHeight="1" x14ac:dyDescent="0.15">
      <c r="A8" s="6"/>
      <c r="B8" s="75" t="s">
        <v>13</v>
      </c>
      <c r="C8" s="76"/>
      <c r="D8" s="94" t="str">
        <f>IF(エントリーシート団体用No.1!D8="","",エントリーシート団体用No.1!D8)</f>
        <v>①</v>
      </c>
      <c r="E8" s="95"/>
      <c r="F8" s="95"/>
      <c r="G8" s="96"/>
      <c r="H8" s="97" t="str">
        <f>IF(エントリーシート団体用No.1!H8="","",エントリーシート団体用No.1!H8)</f>
        <v>②</v>
      </c>
      <c r="I8" s="97"/>
      <c r="J8" s="81" t="s">
        <v>58</v>
      </c>
      <c r="K8" s="82"/>
      <c r="L8" s="82"/>
      <c r="M8" s="82"/>
      <c r="N8" s="82"/>
      <c r="O8" s="83"/>
      <c r="P8" s="7"/>
    </row>
    <row r="9" spans="1:23" ht="28.35" customHeight="1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35" customHeight="1" x14ac:dyDescent="0.2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v>400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35" customHeight="1" x14ac:dyDescent="0.2">
      <c r="A11" s="6"/>
      <c r="B11" s="23">
        <v>1</v>
      </c>
      <c r="C11" s="32"/>
      <c r="D11" s="33"/>
      <c r="E11" s="33"/>
      <c r="F11" s="33"/>
      <c r="G11" s="34"/>
      <c r="H11" s="35"/>
      <c r="I11" s="34"/>
      <c r="J11" s="36"/>
      <c r="K11" s="37"/>
      <c r="L11" s="33"/>
      <c r="M11" s="33"/>
      <c r="N11" s="38"/>
      <c r="O11" s="39"/>
      <c r="P11" s="24">
        <f>会計!H82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v>400</v>
      </c>
      <c r="V11" s="22" t="str">
        <f>カテゴリー!B2</f>
        <v>b</v>
      </c>
      <c r="W11" s="11" t="str">
        <f>カテゴリー!C2</f>
        <v>５０M平</v>
      </c>
    </row>
    <row r="12" spans="1:23" ht="28.35" customHeight="1" x14ac:dyDescent="0.2">
      <c r="A12" s="6"/>
      <c r="B12" s="25">
        <v>2</v>
      </c>
      <c r="C12" s="40"/>
      <c r="D12" s="41"/>
      <c r="E12" s="41"/>
      <c r="F12" s="33"/>
      <c r="G12" s="34"/>
      <c r="H12" s="42"/>
      <c r="I12" s="34"/>
      <c r="J12" s="43"/>
      <c r="K12" s="44"/>
      <c r="L12" s="41"/>
      <c r="M12" s="41"/>
      <c r="N12" s="45"/>
      <c r="O12" s="46"/>
      <c r="P12" s="24">
        <f>会計!H83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v>400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35" customHeight="1" x14ac:dyDescent="0.2">
      <c r="A13" s="6"/>
      <c r="B13" s="25">
        <v>3</v>
      </c>
      <c r="C13" s="40"/>
      <c r="D13" s="41"/>
      <c r="E13" s="41"/>
      <c r="F13" s="47"/>
      <c r="G13" s="48"/>
      <c r="H13" s="42"/>
      <c r="I13" s="48"/>
      <c r="J13" s="43"/>
      <c r="K13" s="44"/>
      <c r="L13" s="41"/>
      <c r="M13" s="41"/>
      <c r="N13" s="45"/>
      <c r="O13" s="46"/>
      <c r="P13" s="24">
        <f>会計!H84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v>400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35" customHeight="1" x14ac:dyDescent="0.2">
      <c r="A14" s="6"/>
      <c r="B14" s="26">
        <v>4</v>
      </c>
      <c r="C14" s="49"/>
      <c r="D14" s="50"/>
      <c r="E14" s="50"/>
      <c r="F14" s="51"/>
      <c r="G14" s="52"/>
      <c r="H14" s="53"/>
      <c r="I14" s="52"/>
      <c r="J14" s="54"/>
      <c r="K14" s="55"/>
      <c r="L14" s="50"/>
      <c r="M14" s="50"/>
      <c r="N14" s="56"/>
      <c r="O14" s="57"/>
      <c r="P14" s="24">
        <f>会計!H85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v>400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35" customHeight="1" x14ac:dyDescent="0.2">
      <c r="A15" s="6"/>
      <c r="B15" s="23">
        <v>5</v>
      </c>
      <c r="C15" s="32"/>
      <c r="D15" s="33"/>
      <c r="E15" s="33"/>
      <c r="F15" s="33"/>
      <c r="G15" s="58"/>
      <c r="H15" s="35"/>
      <c r="I15" s="58"/>
      <c r="J15" s="36"/>
      <c r="K15" s="37"/>
      <c r="L15" s="33"/>
      <c r="M15" s="33"/>
      <c r="N15" s="38"/>
      <c r="O15" s="39"/>
      <c r="P15" s="24">
        <f>会計!H86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v>400</v>
      </c>
      <c r="V15" s="22" t="str">
        <f>カテゴリー!B6</f>
        <v>f</v>
      </c>
      <c r="W15" s="11" t="str">
        <f>カテゴリー!C6</f>
        <v>５０M背</v>
      </c>
    </row>
    <row r="16" spans="1:23" ht="28.35" customHeight="1" x14ac:dyDescent="0.2">
      <c r="A16" s="6"/>
      <c r="B16" s="25">
        <v>6</v>
      </c>
      <c r="C16" s="40"/>
      <c r="D16" s="41"/>
      <c r="E16" s="41"/>
      <c r="F16" s="33"/>
      <c r="G16" s="34"/>
      <c r="H16" s="42"/>
      <c r="I16" s="34"/>
      <c r="J16" s="43"/>
      <c r="K16" s="44"/>
      <c r="L16" s="41"/>
      <c r="M16" s="41"/>
      <c r="N16" s="45"/>
      <c r="O16" s="46"/>
      <c r="P16" s="24">
        <f>会計!H87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v>400</v>
      </c>
      <c r="V16" s="22" t="str">
        <f>カテゴリー!B7</f>
        <v>g</v>
      </c>
      <c r="W16" s="11" t="str">
        <f>カテゴリー!C7</f>
        <v>５０Mバタ</v>
      </c>
    </row>
    <row r="17" spans="1:23" ht="28.35" customHeight="1" x14ac:dyDescent="0.2">
      <c r="A17" s="6"/>
      <c r="B17" s="25">
        <v>7</v>
      </c>
      <c r="C17" s="40"/>
      <c r="D17" s="41"/>
      <c r="E17" s="41"/>
      <c r="F17" s="47"/>
      <c r="G17" s="48"/>
      <c r="H17" s="42"/>
      <c r="I17" s="48"/>
      <c r="J17" s="43"/>
      <c r="K17" s="44"/>
      <c r="L17" s="41"/>
      <c r="M17" s="41"/>
      <c r="N17" s="45"/>
      <c r="O17" s="46"/>
      <c r="P17" s="24">
        <f>会計!H88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v>400</v>
      </c>
      <c r="V17" s="22" t="str">
        <f>カテゴリー!B8</f>
        <v>h</v>
      </c>
      <c r="W17" s="11" t="str">
        <f>カテゴリー!C8</f>
        <v>５０M自</v>
      </c>
    </row>
    <row r="18" spans="1:23" ht="28.35" customHeight="1" x14ac:dyDescent="0.2">
      <c r="A18" s="6"/>
      <c r="B18" s="26">
        <v>8</v>
      </c>
      <c r="C18" s="49"/>
      <c r="D18" s="50"/>
      <c r="E18" s="50"/>
      <c r="F18" s="51"/>
      <c r="G18" s="52"/>
      <c r="H18" s="53"/>
      <c r="I18" s="52"/>
      <c r="J18" s="54"/>
      <c r="K18" s="55"/>
      <c r="L18" s="50"/>
      <c r="M18" s="50"/>
      <c r="N18" s="56"/>
      <c r="O18" s="57"/>
      <c r="P18" s="24">
        <f>会計!H89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v>400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35" customHeight="1" x14ac:dyDescent="0.15">
      <c r="A19" s="6"/>
      <c r="B19" s="23">
        <v>9</v>
      </c>
      <c r="C19" s="32"/>
      <c r="D19" s="33"/>
      <c r="E19" s="33"/>
      <c r="F19" s="33"/>
      <c r="G19" s="58"/>
      <c r="H19" s="35"/>
      <c r="I19" s="58"/>
      <c r="J19" s="36"/>
      <c r="K19" s="37"/>
      <c r="L19" s="33"/>
      <c r="M19" s="33"/>
      <c r="N19" s="38"/>
      <c r="O19" s="39"/>
      <c r="P19" s="24">
        <f>会計!H90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v>400</v>
      </c>
    </row>
    <row r="20" spans="1:23" ht="28.35" customHeight="1" x14ac:dyDescent="0.15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会計!H91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v>800</v>
      </c>
    </row>
    <row r="21" spans="1:23" ht="28.35" customHeight="1" x14ac:dyDescent="0.15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会計!H92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v>800</v>
      </c>
    </row>
    <row r="22" spans="1:23" ht="28.35" customHeight="1" x14ac:dyDescent="0.15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会計!H93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v>800</v>
      </c>
    </row>
    <row r="23" spans="1:23" ht="28.35" customHeight="1" x14ac:dyDescent="0.15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会計!H94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v>800</v>
      </c>
    </row>
    <row r="24" spans="1:23" ht="28.35" customHeight="1" x14ac:dyDescent="0.15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会計!H95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v>800</v>
      </c>
    </row>
    <row r="25" spans="1:23" ht="28.35" customHeight="1" x14ac:dyDescent="0.15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会計!H96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v>800</v>
      </c>
    </row>
    <row r="26" spans="1:23" ht="28.35" customHeight="1" x14ac:dyDescent="0.15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会計!H97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v>800</v>
      </c>
    </row>
    <row r="27" spans="1:23" ht="28.35" customHeight="1" x14ac:dyDescent="0.15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会計!H98</f>
        <v>0</v>
      </c>
      <c r="Q27" s="21" t="str">
        <f t="shared" si="0"/>
        <v/>
      </c>
    </row>
    <row r="28" spans="1:23" ht="28.35" customHeight="1" x14ac:dyDescent="0.15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会計!H99</f>
        <v>0</v>
      </c>
      <c r="Q28" s="21" t="str">
        <f t="shared" si="0"/>
        <v/>
      </c>
    </row>
    <row r="29" spans="1:23" ht="28.35" customHeight="1" x14ac:dyDescent="0.15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会計!H100</f>
        <v>0</v>
      </c>
      <c r="Q29" s="21" t="str">
        <f t="shared" si="0"/>
        <v/>
      </c>
    </row>
    <row r="30" spans="1:23" ht="28.35" customHeight="1" x14ac:dyDescent="0.15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会計!H101</f>
        <v>0</v>
      </c>
      <c r="Q30" s="21" t="str">
        <f t="shared" si="0"/>
        <v/>
      </c>
    </row>
    <row r="31" spans="1:23" ht="12.75" customHeight="1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15">
      <c r="K32" s="5"/>
      <c r="L32" s="5"/>
      <c r="M32" s="5"/>
      <c r="N32" s="5"/>
      <c r="O32" s="5"/>
    </row>
    <row r="33" spans="1:16" ht="24" customHeight="1" x14ac:dyDescent="0.15">
      <c r="K33" s="5"/>
      <c r="L33" s="5"/>
      <c r="M33" s="5"/>
      <c r="N33" s="5"/>
      <c r="O33" s="5"/>
    </row>
    <row r="34" spans="1:16" ht="24" customHeight="1" x14ac:dyDescent="0.15">
      <c r="K34" s="5"/>
      <c r="L34" s="5"/>
      <c r="M34" s="5"/>
      <c r="N34" s="5"/>
      <c r="O34" s="5"/>
    </row>
    <row r="35" spans="1:16" ht="24" customHeight="1" x14ac:dyDescent="0.15">
      <c r="K35" s="5"/>
      <c r="L35" s="5"/>
      <c r="M35" s="5"/>
      <c r="N35" s="5"/>
      <c r="O35" s="5"/>
    </row>
    <row r="36" spans="1:16" ht="26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.25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.2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.25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.25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.25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.2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.25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.25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.25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.2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.2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.2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.2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.25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.25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.25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.2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.25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.25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.25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.25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.25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.25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.25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.25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.25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.25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.25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.25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.25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.25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.25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.25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.25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.25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.25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.25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.25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.25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.25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.25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.25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.25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.25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.2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.25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.25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.25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.25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.25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.25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.25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.25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.25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password="CC09" sheet="1" objects="1" scenarios="1"/>
  <mergeCells count="14">
    <mergeCell ref="B5:C5"/>
    <mergeCell ref="D5:N5"/>
    <mergeCell ref="A2:P2"/>
    <mergeCell ref="A3:P3"/>
    <mergeCell ref="B4:C4"/>
    <mergeCell ref="D4:I4"/>
    <mergeCell ref="K4:N4"/>
    <mergeCell ref="B6:C6"/>
    <mergeCell ref="D6:H6"/>
    <mergeCell ref="J6:N6"/>
    <mergeCell ref="B8:C8"/>
    <mergeCell ref="D8:G8"/>
    <mergeCell ref="H8:I8"/>
    <mergeCell ref="J8:O8"/>
  </mergeCells>
  <phoneticPr fontId="1"/>
  <conditionalFormatting sqref="P11:P30">
    <cfRule type="cellIs" dxfId="27" priority="7" operator="greaterThan">
      <formula>2</formula>
    </cfRule>
  </conditionalFormatting>
  <conditionalFormatting sqref="D11:D30">
    <cfRule type="cellIs" dxfId="26" priority="6" operator="equal">
      <formula>"男"</formula>
    </cfRule>
  </conditionalFormatting>
  <conditionalFormatting sqref="D11:D30">
    <cfRule type="cellIs" dxfId="25" priority="5" operator="equal">
      <formula>"女"</formula>
    </cfRule>
  </conditionalFormatting>
  <conditionalFormatting sqref="F11:F30">
    <cfRule type="expression" dxfId="24" priority="4">
      <formula>OR(F11="A",F11="B",F11="C",F11="D")</formula>
    </cfRule>
  </conditionalFormatting>
  <conditionalFormatting sqref="F11:F30">
    <cfRule type="expression" dxfId="23" priority="3">
      <formula>OR(F11="E",F11="F",F11="G")</formula>
    </cfRule>
  </conditionalFormatting>
  <conditionalFormatting sqref="F11:F30">
    <cfRule type="expression" dxfId="22" priority="2">
      <formula>OR(F11="H",F11="I",F11="J")</formula>
    </cfRule>
  </conditionalFormatting>
  <conditionalFormatting sqref="F11:F30">
    <cfRule type="expression" dxfId="21" priority="1">
      <formula>OR(F11="K",F11="L",F11="M",F11="N",F11="O",F11="P",F11="Q")</formula>
    </cfRule>
  </conditionalFormatting>
  <dataValidations count="41">
    <dataValidation type="list" allowBlank="1" showInputMessage="1" showErrorMessage="1" sqref="G30 I30">
      <formula1>INDIRECT($Q$30)</formula1>
    </dataValidation>
    <dataValidation type="list" allowBlank="1" showInputMessage="1" showErrorMessage="1" sqref="G29 I29">
      <formula1>INDIRECT($Q$29)</formula1>
    </dataValidation>
    <dataValidation type="list" allowBlank="1" showInputMessage="1" showErrorMessage="1" sqref="G28 I28">
      <formula1>INDIRECT($Q$28)</formula1>
    </dataValidation>
    <dataValidation type="list" allowBlank="1" showInputMessage="1" showErrorMessage="1" sqref="G27 I27">
      <formula1>INDIRECT($Q$27)</formula1>
    </dataValidation>
    <dataValidation type="list" allowBlank="1" showInputMessage="1" showErrorMessage="1" sqref="G26 I26">
      <formula1>INDIRECT($Q$26)</formula1>
    </dataValidation>
    <dataValidation type="list" allowBlank="1" showInputMessage="1" showErrorMessage="1" sqref="G25 I25">
      <formula1>INDIRECT($Q$25)</formula1>
    </dataValidation>
    <dataValidation type="list" allowBlank="1" showInputMessage="1" showErrorMessage="1" sqref="G24 I24">
      <formula1>INDIRECT($Q$24)</formula1>
    </dataValidation>
    <dataValidation type="list" allowBlank="1" showInputMessage="1" showErrorMessage="1" sqref="G23 I23">
      <formula1>INDIRECT($Q$23)</formula1>
    </dataValidation>
    <dataValidation type="list" allowBlank="1" showInputMessage="1" showErrorMessage="1" sqref="G22 I22">
      <formula1>INDIRECT($Q$22)</formula1>
    </dataValidation>
    <dataValidation type="list" allowBlank="1" showInputMessage="1" showErrorMessage="1" sqref="G21 I21">
      <formula1>INDIRECT($Q$21)</formula1>
    </dataValidation>
    <dataValidation type="list" allowBlank="1" showInputMessage="1" showErrorMessage="1" sqref="G20 I20">
      <formula1>INDIRECT($Q$20)</formula1>
    </dataValidation>
    <dataValidation type="list" allowBlank="1" showInputMessage="1" showErrorMessage="1" sqref="G19 I19">
      <formula1>INDIRECT($Q$19)</formula1>
    </dataValidation>
    <dataValidation type="list" allowBlank="1" showInputMessage="1" showErrorMessage="1" sqref="G18 I18">
      <formula1>INDIRECT($Q$18)</formula1>
    </dataValidation>
    <dataValidation type="list" allowBlank="1" showInputMessage="1" showErrorMessage="1" sqref="G17 I17">
      <formula1>INDIRECT($Q$17)</formula1>
    </dataValidation>
    <dataValidation type="list" allowBlank="1" showInputMessage="1" showErrorMessage="1" sqref="G16 I16">
      <formula1>INDIRECT($Q$16)</formula1>
    </dataValidation>
    <dataValidation type="list" allowBlank="1" showInputMessage="1" showErrorMessage="1" sqref="G15 I15">
      <formula1>INDIRECT($Q$15)</formula1>
    </dataValidation>
    <dataValidation type="list" allowBlank="1" showInputMessage="1" showErrorMessage="1" sqref="G14 I14">
      <formula1>INDIRECT($Q$14)</formula1>
    </dataValidation>
    <dataValidation type="list" allowBlank="1" showInputMessage="1" showErrorMessage="1" sqref="G13 I13">
      <formula1>INDIRECT($Q$13)</formula1>
    </dataValidation>
    <dataValidation type="list" allowBlank="1" showInputMessage="1" showErrorMessage="1" sqref="G12 I12">
      <formula1>INDIRECT($Q$12)</formula1>
    </dataValidation>
    <dataValidation type="list" allowBlank="1" showInputMessage="1" showErrorMessage="1" sqref="G11 I11">
      <formula1>INDIRECT($Q$11)</formula1>
    </dataValidation>
    <dataValidation type="list" allowBlank="1" showInputMessage="1" showErrorMessage="1" sqref="F30">
      <formula1>INDIRECT($E$30)</formula1>
    </dataValidation>
    <dataValidation type="list" allowBlank="1" showInputMessage="1" showErrorMessage="1" sqref="F29">
      <formula1>INDIRECT($E$29)</formula1>
    </dataValidation>
    <dataValidation type="list" allowBlank="1" showInputMessage="1" showErrorMessage="1" sqref="F28">
      <formula1>INDIRECT($E$28)</formula1>
    </dataValidation>
    <dataValidation type="list" allowBlank="1" showInputMessage="1" showErrorMessage="1" sqref="F27">
      <formula1>INDIRECT($E$27)</formula1>
    </dataValidation>
    <dataValidation type="list" allowBlank="1" showInputMessage="1" showErrorMessage="1" sqref="F26">
      <formula1>INDIRECT($E$26)</formula1>
    </dataValidation>
    <dataValidation type="list" allowBlank="1" showInputMessage="1" showErrorMessage="1" sqref="F25">
      <formula1>INDIRECT($E$25)</formula1>
    </dataValidation>
    <dataValidation type="list" allowBlank="1" showInputMessage="1" showErrorMessage="1" sqref="F24">
      <formula1>INDIRECT($E$24)</formula1>
    </dataValidation>
    <dataValidation type="list" allowBlank="1" showInputMessage="1" showErrorMessage="1" sqref="F23">
      <formula1>INDIRECT($E$23)</formula1>
    </dataValidation>
    <dataValidation type="list" allowBlank="1" showInputMessage="1" showErrorMessage="1" sqref="F22">
      <formula1>INDIRECT($E$22)</formula1>
    </dataValidation>
    <dataValidation type="list" allowBlank="1" showInputMessage="1" showErrorMessage="1" sqref="F21">
      <formula1>INDIRECT($E$21)</formula1>
    </dataValidation>
    <dataValidation type="list" allowBlank="1" showInputMessage="1" showErrorMessage="1" sqref="F20">
      <formula1>INDIRECT($E$20)</formula1>
    </dataValidation>
    <dataValidation type="list" allowBlank="1" showInputMessage="1" showErrorMessage="1" sqref="F19">
      <formula1>INDIRECT($E$19)</formula1>
    </dataValidation>
    <dataValidation type="list" allowBlank="1" showInputMessage="1" showErrorMessage="1" sqref="F18">
      <formula1>INDIRECT($E$18)</formula1>
    </dataValidation>
    <dataValidation type="list" allowBlank="1" showInputMessage="1" showErrorMessage="1" sqref="F17">
      <formula1>INDIRECT($E$17)</formula1>
    </dataValidation>
    <dataValidation type="list" allowBlank="1" showInputMessage="1" showErrorMessage="1" sqref="F16">
      <formula1>INDIRECT($E$16)</formula1>
    </dataValidation>
    <dataValidation type="list" allowBlank="1" showInputMessage="1" showErrorMessage="1" sqref="F15">
      <formula1>INDIRECT($E$15)</formula1>
    </dataValidation>
    <dataValidation type="list" allowBlank="1" showInputMessage="1" showErrorMessage="1" sqref="F14">
      <formula1>INDIRECT($E$14)</formula1>
    </dataValidation>
    <dataValidation type="list" allowBlank="1" showInputMessage="1" showErrorMessage="1" sqref="F13">
      <formula1>INDIRECT($E$13)</formula1>
    </dataValidation>
    <dataValidation type="list" allowBlank="1" showInputMessage="1" showErrorMessage="1" sqref="F12">
      <formula1>INDIRECT($E$12)</formula1>
    </dataValidation>
    <dataValidation type="list" allowBlank="1" showInputMessage="1" showErrorMessage="1" sqref="F11">
      <formula1>INDIRECT($E$11)</formula1>
    </dataValidation>
    <dataValidation type="list" allowBlank="1" showInputMessage="1" showErrorMessage="1" sqref="D11:D30">
      <formula1>"男,女"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カテゴリー!$F$1:$G$1</xm:f>
          </x14:formula1>
          <xm:sqref>E11:E30</xm:sqref>
        </x14:dataValidation>
        <x14:dataValidation type="list" allowBlank="1" showInputMessage="1" showErrorMessage="1">
          <x14:formula1>
            <xm:f>カテゴリー!$E$1:$E$10</xm:f>
          </x14:formula1>
          <xm:sqref>K11:O30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7"/>
  <sheetViews>
    <sheetView workbookViewId="0">
      <selection activeCell="K10" sqref="K10"/>
    </sheetView>
  </sheetViews>
  <sheetFormatPr defaultRowHeight="13.5" x14ac:dyDescent="0.15"/>
  <cols>
    <col min="1" max="2" width="3.75" customWidth="1"/>
    <col min="3" max="3" width="31.25" customWidth="1"/>
    <col min="4" max="4" width="25" customWidth="1"/>
    <col min="5" max="5" width="5" customWidth="1"/>
    <col min="6" max="7" width="9" customWidth="1"/>
  </cols>
  <sheetData>
    <row r="1" spans="1:9" x14ac:dyDescent="0.15">
      <c r="A1" t="s">
        <v>54</v>
      </c>
      <c r="B1" t="s">
        <v>38</v>
      </c>
      <c r="C1" t="s">
        <v>60</v>
      </c>
      <c r="D1" t="s">
        <v>61</v>
      </c>
      <c r="E1" t="s">
        <v>39</v>
      </c>
      <c r="F1" t="s">
        <v>32</v>
      </c>
      <c r="G1" t="s">
        <v>22</v>
      </c>
      <c r="H1" t="s">
        <v>32</v>
      </c>
      <c r="I1" t="s">
        <v>22</v>
      </c>
    </row>
    <row r="2" spans="1:9" x14ac:dyDescent="0.15">
      <c r="A2" t="s">
        <v>62</v>
      </c>
      <c r="B2" t="s">
        <v>34</v>
      </c>
      <c r="C2" t="s">
        <v>63</v>
      </c>
      <c r="D2" t="s">
        <v>64</v>
      </c>
      <c r="E2" t="s">
        <v>40</v>
      </c>
      <c r="F2" t="s">
        <v>54</v>
      </c>
      <c r="G2" t="s">
        <v>37</v>
      </c>
      <c r="H2" t="s">
        <v>34</v>
      </c>
      <c r="I2" t="s">
        <v>38</v>
      </c>
    </row>
    <row r="3" spans="1:9" x14ac:dyDescent="0.15">
      <c r="A3" t="s">
        <v>65</v>
      </c>
      <c r="B3" t="s">
        <v>66</v>
      </c>
      <c r="C3" t="s">
        <v>67</v>
      </c>
      <c r="D3" t="s">
        <v>68</v>
      </c>
      <c r="E3" t="s">
        <v>69</v>
      </c>
      <c r="F3" t="s">
        <v>62</v>
      </c>
      <c r="G3" t="s">
        <v>59</v>
      </c>
      <c r="H3" t="s">
        <v>46</v>
      </c>
      <c r="I3" t="s">
        <v>34</v>
      </c>
    </row>
    <row r="4" spans="1:9" x14ac:dyDescent="0.15">
      <c r="A4" t="s">
        <v>70</v>
      </c>
      <c r="B4" t="s">
        <v>71</v>
      </c>
      <c r="C4" t="s">
        <v>72</v>
      </c>
      <c r="D4" t="s">
        <v>73</v>
      </c>
      <c r="E4" t="s">
        <v>74</v>
      </c>
      <c r="F4" t="s">
        <v>65</v>
      </c>
      <c r="G4" t="s">
        <v>75</v>
      </c>
      <c r="H4" t="s">
        <v>43</v>
      </c>
      <c r="I4" t="s">
        <v>66</v>
      </c>
    </row>
    <row r="5" spans="1:9" x14ac:dyDescent="0.15">
      <c r="A5" t="s">
        <v>37</v>
      </c>
      <c r="B5" t="s">
        <v>76</v>
      </c>
      <c r="C5" t="s">
        <v>77</v>
      </c>
      <c r="D5" t="s">
        <v>78</v>
      </c>
      <c r="E5" t="s">
        <v>79</v>
      </c>
      <c r="F5" t="s">
        <v>70</v>
      </c>
      <c r="G5" t="s">
        <v>80</v>
      </c>
      <c r="H5" t="s">
        <v>35</v>
      </c>
      <c r="I5" t="s">
        <v>71</v>
      </c>
    </row>
    <row r="6" spans="1:9" x14ac:dyDescent="0.15">
      <c r="A6" t="s">
        <v>59</v>
      </c>
      <c r="B6" t="s">
        <v>46</v>
      </c>
      <c r="C6" t="s">
        <v>81</v>
      </c>
      <c r="D6" t="s">
        <v>82</v>
      </c>
      <c r="E6" t="s">
        <v>83</v>
      </c>
      <c r="F6" t="s">
        <v>33</v>
      </c>
      <c r="G6" t="s">
        <v>84</v>
      </c>
      <c r="I6" t="s">
        <v>76</v>
      </c>
    </row>
    <row r="7" spans="1:9" x14ac:dyDescent="0.15">
      <c r="A7" t="s">
        <v>75</v>
      </c>
      <c r="B7" t="s">
        <v>43</v>
      </c>
      <c r="C7" t="s">
        <v>85</v>
      </c>
      <c r="D7" t="s">
        <v>86</v>
      </c>
      <c r="E7" t="s">
        <v>87</v>
      </c>
      <c r="F7" t="s">
        <v>42</v>
      </c>
      <c r="G7" t="s">
        <v>88</v>
      </c>
      <c r="I7" t="s">
        <v>46</v>
      </c>
    </row>
    <row r="8" spans="1:9" x14ac:dyDescent="0.15">
      <c r="A8" t="s">
        <v>80</v>
      </c>
      <c r="B8" t="s">
        <v>35</v>
      </c>
      <c r="C8" t="s">
        <v>89</v>
      </c>
      <c r="D8" t="s">
        <v>90</v>
      </c>
      <c r="E8" t="s">
        <v>91</v>
      </c>
      <c r="F8" t="s">
        <v>45</v>
      </c>
      <c r="I8" t="s">
        <v>43</v>
      </c>
    </row>
    <row r="9" spans="1:9" x14ac:dyDescent="0.15">
      <c r="A9" t="s">
        <v>84</v>
      </c>
      <c r="B9" t="s">
        <v>92</v>
      </c>
      <c r="C9" t="s">
        <v>93</v>
      </c>
      <c r="D9" t="s">
        <v>94</v>
      </c>
      <c r="E9" t="s">
        <v>95</v>
      </c>
      <c r="F9" t="s">
        <v>96</v>
      </c>
      <c r="I9" t="s">
        <v>35</v>
      </c>
    </row>
    <row r="10" spans="1:9" x14ac:dyDescent="0.15">
      <c r="A10" t="s">
        <v>88</v>
      </c>
      <c r="D10" t="s">
        <v>97</v>
      </c>
      <c r="E10" t="s">
        <v>98</v>
      </c>
      <c r="F10" t="s">
        <v>50</v>
      </c>
      <c r="I10" t="s">
        <v>92</v>
      </c>
    </row>
    <row r="11" spans="1:9" x14ac:dyDescent="0.15">
      <c r="A11" t="s">
        <v>33</v>
      </c>
      <c r="D11" t="s">
        <v>99</v>
      </c>
      <c r="F11" t="s">
        <v>100</v>
      </c>
    </row>
    <row r="12" spans="1:9" x14ac:dyDescent="0.15">
      <c r="A12" t="s">
        <v>42</v>
      </c>
      <c r="D12" t="s">
        <v>101</v>
      </c>
      <c r="F12" t="s">
        <v>52</v>
      </c>
    </row>
    <row r="13" spans="1:9" x14ac:dyDescent="0.15">
      <c r="A13" t="s">
        <v>45</v>
      </c>
      <c r="D13" t="s">
        <v>102</v>
      </c>
    </row>
    <row r="14" spans="1:9" x14ac:dyDescent="0.15">
      <c r="A14" t="s">
        <v>96</v>
      </c>
      <c r="D14" t="s">
        <v>103</v>
      </c>
    </row>
    <row r="15" spans="1:9" x14ac:dyDescent="0.15">
      <c r="A15" t="s">
        <v>50</v>
      </c>
      <c r="D15" t="s">
        <v>104</v>
      </c>
    </row>
    <row r="16" spans="1:9" x14ac:dyDescent="0.15">
      <c r="A16" t="s">
        <v>100</v>
      </c>
      <c r="D16" t="s">
        <v>105</v>
      </c>
    </row>
    <row r="17" spans="1:4" x14ac:dyDescent="0.15">
      <c r="A17" t="s">
        <v>52</v>
      </c>
      <c r="D17" t="s">
        <v>106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O101"/>
  <sheetViews>
    <sheetView workbookViewId="0">
      <pane xSplit="3" ySplit="1" topLeftCell="D2" activePane="bottomRight" state="frozen"/>
      <selection pane="topRight"/>
      <selection pane="bottomLeft"/>
      <selection pane="bottomRight" activeCell="P2" sqref="P2"/>
    </sheetView>
  </sheetViews>
  <sheetFormatPr defaultRowHeight="13.5" x14ac:dyDescent="0.15"/>
  <cols>
    <col min="1" max="1" width="3.625" style="5" customWidth="1"/>
    <col min="2" max="2" width="4.25" style="5" customWidth="1"/>
    <col min="3" max="3" width="14.25" style="5" customWidth="1"/>
    <col min="4" max="4" width="4.375" style="31" customWidth="1"/>
    <col min="5" max="5" width="15.625" style="31" customWidth="1"/>
    <col min="6" max="6" width="25" style="5" customWidth="1"/>
    <col min="7" max="7" width="11.25" style="5" customWidth="1"/>
    <col min="8" max="8" width="25" style="5" customWidth="1"/>
    <col min="9" max="9" width="11.25" style="5" customWidth="1"/>
    <col min="10" max="14" width="5" style="5" customWidth="1"/>
    <col min="15" max="15" width="1" style="5" customWidth="1"/>
    <col min="16" max="16384" width="9" style="5"/>
  </cols>
  <sheetData>
    <row r="1" spans="1:15" s="31" customFormat="1" x14ac:dyDescent="0.15">
      <c r="A1" s="128"/>
      <c r="B1" s="128"/>
      <c r="C1" s="128" t="s">
        <v>20</v>
      </c>
      <c r="D1" s="128" t="s">
        <v>21</v>
      </c>
      <c r="E1" s="128" t="s">
        <v>17</v>
      </c>
      <c r="F1" s="128" t="s">
        <v>107</v>
      </c>
      <c r="G1" s="128" t="s">
        <v>108</v>
      </c>
      <c r="H1" s="128" t="s">
        <v>109</v>
      </c>
      <c r="I1" s="128" t="s">
        <v>110</v>
      </c>
      <c r="J1" s="128" t="s">
        <v>111</v>
      </c>
      <c r="K1" s="128" t="s">
        <v>112</v>
      </c>
      <c r="L1" s="128" t="s">
        <v>113</v>
      </c>
      <c r="M1" s="128" t="s">
        <v>114</v>
      </c>
      <c r="N1" s="128" t="s">
        <v>115</v>
      </c>
      <c r="O1" s="31" t="s">
        <v>116</v>
      </c>
    </row>
    <row r="2" spans="1:15" x14ac:dyDescent="0.15">
      <c r="A2" s="129">
        <v>1</v>
      </c>
      <c r="B2" s="130">
        <v>1</v>
      </c>
      <c r="C2" s="130" t="str">
        <f>IF(エントリーシート団体用No.1!C11="","",エントリーシート団体用No.1!C11)</f>
        <v/>
      </c>
      <c r="D2" s="128" t="str">
        <f>IF(エントリーシート団体用No.1!D11="","",エントリーシート団体用No.1!D11)</f>
        <v/>
      </c>
      <c r="E2" s="128" t="str">
        <f>IF(エントリーシート団体用No.1!F11="","",VLOOKUP(エントリーシート団体用No.1!F11,エントリーシート団体用No.1!$R$10:$S$26,2,FALSE))</f>
        <v/>
      </c>
      <c r="F2" s="128" t="str">
        <f>IF(エントリーシート団体用No.1!G11="","",VLOOKUP(エントリーシート団体用No.1!G11,エントリーシート団体用No.1!$V$10:$W$17,2,FALSE))</f>
        <v/>
      </c>
      <c r="G2" s="128" t="str">
        <f>IF(エントリーシート団体用No.1!H11="","",エントリーシート団体用No.1!H11)</f>
        <v/>
      </c>
      <c r="H2" s="128" t="str">
        <f>IF(エントリーシート団体用No.1!I11="","",VLOOKUP(エントリーシート団体用No.1!I11,エントリーシート団体用No.1!$V$10:$W$17,2,FALSE))</f>
        <v/>
      </c>
      <c r="I2" s="128" t="str">
        <f>IF(エントリーシート団体用No.1!J11="","",エントリーシート団体用No.1!J11)</f>
        <v/>
      </c>
      <c r="J2" s="128" t="str">
        <f>IF(エントリーシート団体用No.1!K11="","",エントリーシート団体用No.1!K11)</f>
        <v/>
      </c>
      <c r="K2" s="128" t="str">
        <f>IF(エントリーシート団体用No.1!L11="","",エントリーシート団体用No.1!L11)</f>
        <v/>
      </c>
      <c r="L2" s="128" t="str">
        <f>IF(エントリーシート団体用No.1!M11="","",エントリーシート団体用No.1!M11)</f>
        <v/>
      </c>
      <c r="M2" s="128" t="str">
        <f>IF(エントリーシート団体用No.1!N11="","",エントリーシート団体用No.1!N11)</f>
        <v/>
      </c>
      <c r="N2" s="128" t="str">
        <f>IF(エントリーシート団体用No.1!O11="","",エントリーシート団体用No.1!O11)</f>
        <v/>
      </c>
      <c r="O2" s="5" t="str">
        <f>IF(エントリーシート団体用No.1!$D$4="","",エントリーシート団体用No.1!$D$4)</f>
        <v/>
      </c>
    </row>
    <row r="3" spans="1:15" x14ac:dyDescent="0.15">
      <c r="A3" s="129"/>
      <c r="B3" s="130">
        <v>2</v>
      </c>
      <c r="C3" s="130" t="str">
        <f>IF(エントリーシート団体用No.1!C12="","",エントリーシート団体用No.1!C12)</f>
        <v/>
      </c>
      <c r="D3" s="128" t="str">
        <f>IF(エントリーシート団体用No.1!D12="","",エントリーシート団体用No.1!D12)</f>
        <v/>
      </c>
      <c r="E3" s="128" t="str">
        <f>IF(エントリーシート団体用No.1!F12="","",VLOOKUP(エントリーシート団体用No.1!F12,エントリーシート団体用No.1!$R$10:$S$26,2,FALSE))</f>
        <v/>
      </c>
      <c r="F3" s="128" t="str">
        <f>IF(エントリーシート団体用No.1!G12="","",VLOOKUP(エントリーシート団体用No.1!G12,エントリーシート団体用No.1!$V$10:$W$17,2,FALSE))</f>
        <v/>
      </c>
      <c r="G3" s="128" t="str">
        <f>IF(エントリーシート団体用No.1!H12="","",エントリーシート団体用No.1!H12)</f>
        <v/>
      </c>
      <c r="H3" s="128" t="str">
        <f>IF(エントリーシート団体用No.1!I12="","",VLOOKUP(エントリーシート団体用No.1!I12,エントリーシート団体用No.1!$V$10:$W$17,2,FALSE))</f>
        <v/>
      </c>
      <c r="I3" s="128" t="str">
        <f>IF(エントリーシート団体用No.1!J12="","",エントリーシート団体用No.1!J12)</f>
        <v/>
      </c>
      <c r="J3" s="128" t="str">
        <f>IF(エントリーシート団体用No.1!K12="","",エントリーシート団体用No.1!K12)</f>
        <v/>
      </c>
      <c r="K3" s="128" t="str">
        <f>IF(エントリーシート団体用No.1!L12="","",エントリーシート団体用No.1!L12)</f>
        <v/>
      </c>
      <c r="L3" s="128" t="str">
        <f>IF(エントリーシート団体用No.1!M12="","",エントリーシート団体用No.1!M12)</f>
        <v/>
      </c>
      <c r="M3" s="128" t="str">
        <f>IF(エントリーシート団体用No.1!N12="","",エントリーシート団体用No.1!N12)</f>
        <v/>
      </c>
      <c r="N3" s="128" t="str">
        <f>IF(エントリーシート団体用No.1!O12="","",エントリーシート団体用No.1!O12)</f>
        <v/>
      </c>
      <c r="O3" s="5" t="str">
        <f>IF(エントリーシート団体用No.1!$D$4="","",エントリーシート団体用No.1!$D$4)</f>
        <v/>
      </c>
    </row>
    <row r="4" spans="1:15" x14ac:dyDescent="0.15">
      <c r="A4" s="129"/>
      <c r="B4" s="130">
        <v>3</v>
      </c>
      <c r="C4" s="130" t="str">
        <f>IF(エントリーシート団体用No.1!C13="","",エントリーシート団体用No.1!C13)</f>
        <v/>
      </c>
      <c r="D4" s="128" t="str">
        <f>IF(エントリーシート団体用No.1!D13="","",エントリーシート団体用No.1!D13)</f>
        <v/>
      </c>
      <c r="E4" s="128" t="str">
        <f>IF(エントリーシート団体用No.1!F13="","",VLOOKUP(エントリーシート団体用No.1!F13,エントリーシート団体用No.1!$R$10:$S$26,2,FALSE))</f>
        <v/>
      </c>
      <c r="F4" s="128" t="str">
        <f>IF(エントリーシート団体用No.1!G13="","",VLOOKUP(エントリーシート団体用No.1!G13,エントリーシート団体用No.1!$V$10:$W$17,2,FALSE))</f>
        <v/>
      </c>
      <c r="G4" s="128" t="str">
        <f>IF(エントリーシート団体用No.1!H13="","",エントリーシート団体用No.1!H13)</f>
        <v/>
      </c>
      <c r="H4" s="128" t="str">
        <f>IF(エントリーシート団体用No.1!I13="","",VLOOKUP(エントリーシート団体用No.1!I13,エントリーシート団体用No.1!$V$10:$W$17,2,FALSE))</f>
        <v/>
      </c>
      <c r="I4" s="128" t="str">
        <f>IF(エントリーシート団体用No.1!J13="","",エントリーシート団体用No.1!J13)</f>
        <v/>
      </c>
      <c r="J4" s="128" t="str">
        <f>IF(エントリーシート団体用No.1!K13="","",エントリーシート団体用No.1!K13)</f>
        <v/>
      </c>
      <c r="K4" s="128" t="str">
        <f>IF(エントリーシート団体用No.1!L13="","",エントリーシート団体用No.1!L13)</f>
        <v/>
      </c>
      <c r="L4" s="128" t="str">
        <f>IF(エントリーシート団体用No.1!M13="","",エントリーシート団体用No.1!M13)</f>
        <v/>
      </c>
      <c r="M4" s="128" t="str">
        <f>IF(エントリーシート団体用No.1!N13="","",エントリーシート団体用No.1!N13)</f>
        <v/>
      </c>
      <c r="N4" s="128" t="str">
        <f>IF(エントリーシート団体用No.1!O13="","",エントリーシート団体用No.1!O13)</f>
        <v/>
      </c>
      <c r="O4" s="5" t="str">
        <f>IF(エントリーシート団体用No.1!$D$4="","",エントリーシート団体用No.1!$D$4)</f>
        <v/>
      </c>
    </row>
    <row r="5" spans="1:15" x14ac:dyDescent="0.15">
      <c r="A5" s="129"/>
      <c r="B5" s="130">
        <v>4</v>
      </c>
      <c r="C5" s="130" t="str">
        <f>IF(エントリーシート団体用No.1!C14="","",エントリーシート団体用No.1!C14)</f>
        <v/>
      </c>
      <c r="D5" s="128" t="str">
        <f>IF(エントリーシート団体用No.1!D14="","",エントリーシート団体用No.1!D14)</f>
        <v/>
      </c>
      <c r="E5" s="128" t="str">
        <f>IF(エントリーシート団体用No.1!F14="","",VLOOKUP(エントリーシート団体用No.1!F14,エントリーシート団体用No.1!$R$10:$S$26,2,FALSE))</f>
        <v/>
      </c>
      <c r="F5" s="128" t="str">
        <f>IF(エントリーシート団体用No.1!G14="","",VLOOKUP(エントリーシート団体用No.1!G14,エントリーシート団体用No.1!$V$10:$W$17,2,FALSE))</f>
        <v/>
      </c>
      <c r="G5" s="128" t="str">
        <f>IF(エントリーシート団体用No.1!H14="","",エントリーシート団体用No.1!H14)</f>
        <v/>
      </c>
      <c r="H5" s="128" t="str">
        <f>IF(エントリーシート団体用No.1!I14="","",VLOOKUP(エントリーシート団体用No.1!I14,エントリーシート団体用No.1!$V$10:$W$17,2,FALSE))</f>
        <v/>
      </c>
      <c r="I5" s="128" t="str">
        <f>IF(エントリーシート団体用No.1!J14="","",エントリーシート団体用No.1!J14)</f>
        <v/>
      </c>
      <c r="J5" s="128" t="str">
        <f>IF(エントリーシート団体用No.1!K14="","",エントリーシート団体用No.1!K14)</f>
        <v/>
      </c>
      <c r="K5" s="128" t="str">
        <f>IF(エントリーシート団体用No.1!L14="","",エントリーシート団体用No.1!L14)</f>
        <v/>
      </c>
      <c r="L5" s="128" t="str">
        <f>IF(エントリーシート団体用No.1!M14="","",エントリーシート団体用No.1!M14)</f>
        <v/>
      </c>
      <c r="M5" s="128" t="str">
        <f>IF(エントリーシート団体用No.1!N14="","",エントリーシート団体用No.1!N14)</f>
        <v/>
      </c>
      <c r="N5" s="128" t="str">
        <f>IF(エントリーシート団体用No.1!O14="","",エントリーシート団体用No.1!O14)</f>
        <v/>
      </c>
      <c r="O5" s="5" t="str">
        <f>IF(エントリーシート団体用No.1!$D$4="","",エントリーシート団体用No.1!$D$4)</f>
        <v/>
      </c>
    </row>
    <row r="6" spans="1:15" x14ac:dyDescent="0.15">
      <c r="A6" s="129"/>
      <c r="B6" s="130">
        <v>5</v>
      </c>
      <c r="C6" s="130" t="str">
        <f>IF(エントリーシート団体用No.1!C15="","",エントリーシート団体用No.1!C15)</f>
        <v/>
      </c>
      <c r="D6" s="128" t="str">
        <f>IF(エントリーシート団体用No.1!D15="","",エントリーシート団体用No.1!D15)</f>
        <v/>
      </c>
      <c r="E6" s="128" t="str">
        <f>IF(エントリーシート団体用No.1!F15="","",VLOOKUP(エントリーシート団体用No.1!F15,エントリーシート団体用No.1!$R$10:$S$26,2,FALSE))</f>
        <v/>
      </c>
      <c r="F6" s="128" t="str">
        <f>IF(エントリーシート団体用No.1!G15="","",VLOOKUP(エントリーシート団体用No.1!G15,エントリーシート団体用No.1!$V$10:$W$17,2,FALSE))</f>
        <v/>
      </c>
      <c r="G6" s="128" t="str">
        <f>IF(エントリーシート団体用No.1!H15="","",エントリーシート団体用No.1!H15)</f>
        <v/>
      </c>
      <c r="H6" s="128" t="str">
        <f>IF(エントリーシート団体用No.1!I15="","",VLOOKUP(エントリーシート団体用No.1!I15,エントリーシート団体用No.1!$V$10:$W$17,2,FALSE))</f>
        <v/>
      </c>
      <c r="I6" s="128" t="str">
        <f>IF(エントリーシート団体用No.1!J15="","",エントリーシート団体用No.1!J15)</f>
        <v/>
      </c>
      <c r="J6" s="128" t="str">
        <f>IF(エントリーシート団体用No.1!K15="","",エントリーシート団体用No.1!K15)</f>
        <v/>
      </c>
      <c r="K6" s="128" t="str">
        <f>IF(エントリーシート団体用No.1!L15="","",エントリーシート団体用No.1!L15)</f>
        <v/>
      </c>
      <c r="L6" s="128" t="str">
        <f>IF(エントリーシート団体用No.1!M15="","",エントリーシート団体用No.1!M15)</f>
        <v/>
      </c>
      <c r="M6" s="128" t="str">
        <f>IF(エントリーシート団体用No.1!N15="","",エントリーシート団体用No.1!N15)</f>
        <v/>
      </c>
      <c r="N6" s="128" t="str">
        <f>IF(エントリーシート団体用No.1!O15="","",エントリーシート団体用No.1!O15)</f>
        <v/>
      </c>
      <c r="O6" s="5" t="str">
        <f>IF(エントリーシート団体用No.1!$D$4="","",エントリーシート団体用No.1!$D$4)</f>
        <v/>
      </c>
    </row>
    <row r="7" spans="1:15" x14ac:dyDescent="0.15">
      <c r="A7" s="129"/>
      <c r="B7" s="130">
        <v>6</v>
      </c>
      <c r="C7" s="130" t="str">
        <f>IF(エントリーシート団体用No.1!C16="","",エントリーシート団体用No.1!C16)</f>
        <v/>
      </c>
      <c r="D7" s="128" t="str">
        <f>IF(エントリーシート団体用No.1!D16="","",エントリーシート団体用No.1!D16)</f>
        <v/>
      </c>
      <c r="E7" s="128" t="str">
        <f>IF(エントリーシート団体用No.1!F16="","",VLOOKUP(エントリーシート団体用No.1!F16,エントリーシート団体用No.1!$R$10:$S$26,2,FALSE))</f>
        <v/>
      </c>
      <c r="F7" s="128" t="str">
        <f>IF(エントリーシート団体用No.1!G16="","",VLOOKUP(エントリーシート団体用No.1!G16,エントリーシート団体用No.1!$V$10:$W$17,2,FALSE))</f>
        <v/>
      </c>
      <c r="G7" s="128" t="str">
        <f>IF(エントリーシート団体用No.1!H16="","",エントリーシート団体用No.1!H16)</f>
        <v/>
      </c>
      <c r="H7" s="128" t="str">
        <f>IF(エントリーシート団体用No.1!I16="","",VLOOKUP(エントリーシート団体用No.1!I16,エントリーシート団体用No.1!$V$10:$W$17,2,FALSE))</f>
        <v/>
      </c>
      <c r="I7" s="128" t="str">
        <f>IF(エントリーシート団体用No.1!J16="","",エントリーシート団体用No.1!J16)</f>
        <v/>
      </c>
      <c r="J7" s="128" t="str">
        <f>IF(エントリーシート団体用No.1!K16="","",エントリーシート団体用No.1!K16)</f>
        <v/>
      </c>
      <c r="K7" s="128" t="str">
        <f>IF(エントリーシート団体用No.1!L16="","",エントリーシート団体用No.1!L16)</f>
        <v/>
      </c>
      <c r="L7" s="128" t="str">
        <f>IF(エントリーシート団体用No.1!M16="","",エントリーシート団体用No.1!M16)</f>
        <v/>
      </c>
      <c r="M7" s="128" t="str">
        <f>IF(エントリーシート団体用No.1!N16="","",エントリーシート団体用No.1!N16)</f>
        <v/>
      </c>
      <c r="N7" s="128" t="str">
        <f>IF(エントリーシート団体用No.1!O16="","",エントリーシート団体用No.1!O16)</f>
        <v/>
      </c>
      <c r="O7" s="5" t="str">
        <f>IF(エントリーシート団体用No.1!$D$4="","",エントリーシート団体用No.1!$D$4)</f>
        <v/>
      </c>
    </row>
    <row r="8" spans="1:15" x14ac:dyDescent="0.15">
      <c r="A8" s="129"/>
      <c r="B8" s="130">
        <v>7</v>
      </c>
      <c r="C8" s="130" t="str">
        <f>IF(エントリーシート団体用No.1!C17="","",エントリーシート団体用No.1!C17)</f>
        <v/>
      </c>
      <c r="D8" s="128" t="str">
        <f>IF(エントリーシート団体用No.1!D17="","",エントリーシート団体用No.1!D17)</f>
        <v/>
      </c>
      <c r="E8" s="128" t="str">
        <f>IF(エントリーシート団体用No.1!F17="","",VLOOKUP(エントリーシート団体用No.1!F17,エントリーシート団体用No.1!$R$10:$S$26,2,FALSE))</f>
        <v/>
      </c>
      <c r="F8" s="128" t="str">
        <f>IF(エントリーシート団体用No.1!G17="","",VLOOKUP(エントリーシート団体用No.1!G17,エントリーシート団体用No.1!$V$10:$W$17,2,FALSE))</f>
        <v/>
      </c>
      <c r="G8" s="128" t="str">
        <f>IF(エントリーシート団体用No.1!H17="","",エントリーシート団体用No.1!H17)</f>
        <v/>
      </c>
      <c r="H8" s="128" t="str">
        <f>IF(エントリーシート団体用No.1!I17="","",VLOOKUP(エントリーシート団体用No.1!I17,エントリーシート団体用No.1!$V$10:$W$17,2,FALSE))</f>
        <v/>
      </c>
      <c r="I8" s="128" t="str">
        <f>IF(エントリーシート団体用No.1!J17="","",エントリーシート団体用No.1!J17)</f>
        <v/>
      </c>
      <c r="J8" s="128" t="str">
        <f>IF(エントリーシート団体用No.1!K17="","",エントリーシート団体用No.1!K17)</f>
        <v/>
      </c>
      <c r="K8" s="128" t="str">
        <f>IF(エントリーシート団体用No.1!L17="","",エントリーシート団体用No.1!L17)</f>
        <v/>
      </c>
      <c r="L8" s="128" t="str">
        <f>IF(エントリーシート団体用No.1!M17="","",エントリーシート団体用No.1!M17)</f>
        <v/>
      </c>
      <c r="M8" s="128" t="str">
        <f>IF(エントリーシート団体用No.1!N17="","",エントリーシート団体用No.1!N17)</f>
        <v/>
      </c>
      <c r="N8" s="128" t="str">
        <f>IF(エントリーシート団体用No.1!O17="","",エントリーシート団体用No.1!O17)</f>
        <v/>
      </c>
      <c r="O8" s="5" t="str">
        <f>IF(エントリーシート団体用No.1!$D$4="","",エントリーシート団体用No.1!$D$4)</f>
        <v/>
      </c>
    </row>
    <row r="9" spans="1:15" x14ac:dyDescent="0.15">
      <c r="A9" s="129"/>
      <c r="B9" s="130">
        <v>8</v>
      </c>
      <c r="C9" s="130" t="str">
        <f>IF(エントリーシート団体用No.1!C18="","",エントリーシート団体用No.1!C18)</f>
        <v/>
      </c>
      <c r="D9" s="128" t="str">
        <f>IF(エントリーシート団体用No.1!D18="","",エントリーシート団体用No.1!D18)</f>
        <v/>
      </c>
      <c r="E9" s="128" t="str">
        <f>IF(エントリーシート団体用No.1!F18="","",VLOOKUP(エントリーシート団体用No.1!F18,エントリーシート団体用No.1!$R$10:$S$26,2,FALSE))</f>
        <v/>
      </c>
      <c r="F9" s="128" t="str">
        <f>IF(エントリーシート団体用No.1!G18="","",VLOOKUP(エントリーシート団体用No.1!G18,エントリーシート団体用No.1!$V$10:$W$17,2,FALSE))</f>
        <v/>
      </c>
      <c r="G9" s="128" t="str">
        <f>IF(エントリーシート団体用No.1!H18="","",エントリーシート団体用No.1!H18)</f>
        <v/>
      </c>
      <c r="H9" s="128" t="str">
        <f>IF(エントリーシート団体用No.1!I18="","",VLOOKUP(エントリーシート団体用No.1!I18,エントリーシート団体用No.1!$V$10:$W$17,2,FALSE))</f>
        <v/>
      </c>
      <c r="I9" s="128" t="str">
        <f>IF(エントリーシート団体用No.1!J18="","",エントリーシート団体用No.1!J18)</f>
        <v/>
      </c>
      <c r="J9" s="128" t="str">
        <f>IF(エントリーシート団体用No.1!K18="","",エントリーシート団体用No.1!K18)</f>
        <v/>
      </c>
      <c r="K9" s="128" t="str">
        <f>IF(エントリーシート団体用No.1!L18="","",エントリーシート団体用No.1!L18)</f>
        <v/>
      </c>
      <c r="L9" s="128" t="str">
        <f>IF(エントリーシート団体用No.1!M18="","",エントリーシート団体用No.1!M18)</f>
        <v/>
      </c>
      <c r="M9" s="128" t="str">
        <f>IF(エントリーシート団体用No.1!N18="","",エントリーシート団体用No.1!N18)</f>
        <v/>
      </c>
      <c r="N9" s="128" t="str">
        <f>IF(エントリーシート団体用No.1!O18="","",エントリーシート団体用No.1!O18)</f>
        <v/>
      </c>
      <c r="O9" s="5" t="str">
        <f>IF(エントリーシート団体用No.1!$D$4="","",エントリーシート団体用No.1!$D$4)</f>
        <v/>
      </c>
    </row>
    <row r="10" spans="1:15" x14ac:dyDescent="0.15">
      <c r="A10" s="129"/>
      <c r="B10" s="130">
        <v>9</v>
      </c>
      <c r="C10" s="130" t="str">
        <f>IF(エントリーシート団体用No.1!C19="","",エントリーシート団体用No.1!C19)</f>
        <v/>
      </c>
      <c r="D10" s="128" t="str">
        <f>IF(エントリーシート団体用No.1!D19="","",エントリーシート団体用No.1!D19)</f>
        <v/>
      </c>
      <c r="E10" s="128" t="str">
        <f>IF(エントリーシート団体用No.1!F19="","",VLOOKUP(エントリーシート団体用No.1!F19,エントリーシート団体用No.1!$R$10:$S$26,2,FALSE))</f>
        <v/>
      </c>
      <c r="F10" s="128" t="str">
        <f>IF(エントリーシート団体用No.1!G19="","",VLOOKUP(エントリーシート団体用No.1!G19,エントリーシート団体用No.1!$V$10:$W$17,2,FALSE))</f>
        <v/>
      </c>
      <c r="G10" s="128" t="str">
        <f>IF(エントリーシート団体用No.1!H19="","",エントリーシート団体用No.1!H19)</f>
        <v/>
      </c>
      <c r="H10" s="128" t="str">
        <f>IF(エントリーシート団体用No.1!I19="","",VLOOKUP(エントリーシート団体用No.1!I19,エントリーシート団体用No.1!$V$10:$W$17,2,FALSE))</f>
        <v/>
      </c>
      <c r="I10" s="128" t="str">
        <f>IF(エントリーシート団体用No.1!J19="","",エントリーシート団体用No.1!J19)</f>
        <v/>
      </c>
      <c r="J10" s="128" t="str">
        <f>IF(エントリーシート団体用No.1!K19="","",エントリーシート団体用No.1!K19)</f>
        <v/>
      </c>
      <c r="K10" s="128" t="str">
        <f>IF(エントリーシート団体用No.1!L19="","",エントリーシート団体用No.1!L19)</f>
        <v/>
      </c>
      <c r="L10" s="128" t="str">
        <f>IF(エントリーシート団体用No.1!M19="","",エントリーシート団体用No.1!M19)</f>
        <v/>
      </c>
      <c r="M10" s="128" t="str">
        <f>IF(エントリーシート団体用No.1!N19="","",エントリーシート団体用No.1!N19)</f>
        <v/>
      </c>
      <c r="N10" s="128" t="str">
        <f>IF(エントリーシート団体用No.1!O19="","",エントリーシート団体用No.1!O19)</f>
        <v/>
      </c>
      <c r="O10" s="5" t="str">
        <f>IF(エントリーシート団体用No.1!$D$4="","",エントリーシート団体用No.1!$D$4)</f>
        <v/>
      </c>
    </row>
    <row r="11" spans="1:15" x14ac:dyDescent="0.15">
      <c r="A11" s="129"/>
      <c r="B11" s="130">
        <v>10</v>
      </c>
      <c r="C11" s="130" t="str">
        <f>IF(エントリーシート団体用No.1!C20="","",エントリーシート団体用No.1!C20)</f>
        <v/>
      </c>
      <c r="D11" s="128" t="str">
        <f>IF(エントリーシート団体用No.1!D20="","",エントリーシート団体用No.1!D20)</f>
        <v/>
      </c>
      <c r="E11" s="128" t="str">
        <f>IF(エントリーシート団体用No.1!F20="","",VLOOKUP(エントリーシート団体用No.1!F20,エントリーシート団体用No.1!$R$10:$S$26,2,FALSE))</f>
        <v/>
      </c>
      <c r="F11" s="128" t="str">
        <f>IF(エントリーシート団体用No.1!G20="","",VLOOKUP(エントリーシート団体用No.1!G20,エントリーシート団体用No.1!$V$10:$W$17,2,FALSE))</f>
        <v/>
      </c>
      <c r="G11" s="128" t="str">
        <f>IF(エントリーシート団体用No.1!H20="","",エントリーシート団体用No.1!H20)</f>
        <v/>
      </c>
      <c r="H11" s="128" t="str">
        <f>IF(エントリーシート団体用No.1!I20="","",VLOOKUP(エントリーシート団体用No.1!I20,エントリーシート団体用No.1!$V$10:$W$17,2,FALSE))</f>
        <v/>
      </c>
      <c r="I11" s="128" t="str">
        <f>IF(エントリーシート団体用No.1!J20="","",エントリーシート団体用No.1!J20)</f>
        <v/>
      </c>
      <c r="J11" s="128" t="str">
        <f>IF(エントリーシート団体用No.1!K20="","",エントリーシート団体用No.1!K20)</f>
        <v/>
      </c>
      <c r="K11" s="128" t="str">
        <f>IF(エントリーシート団体用No.1!L20="","",エントリーシート団体用No.1!L20)</f>
        <v/>
      </c>
      <c r="L11" s="128" t="str">
        <f>IF(エントリーシート団体用No.1!M20="","",エントリーシート団体用No.1!M20)</f>
        <v/>
      </c>
      <c r="M11" s="128" t="str">
        <f>IF(エントリーシート団体用No.1!N20="","",エントリーシート団体用No.1!N20)</f>
        <v/>
      </c>
      <c r="N11" s="128" t="str">
        <f>IF(エントリーシート団体用No.1!O20="","",エントリーシート団体用No.1!O20)</f>
        <v/>
      </c>
      <c r="O11" s="5" t="str">
        <f>IF(エントリーシート団体用No.1!$D$4="","",エントリーシート団体用No.1!$D$4)</f>
        <v/>
      </c>
    </row>
    <row r="12" spans="1:15" x14ac:dyDescent="0.15">
      <c r="A12" s="129"/>
      <c r="B12" s="130">
        <v>11</v>
      </c>
      <c r="C12" s="130" t="str">
        <f>IF(エントリーシート団体用No.1!C21="","",エントリーシート団体用No.1!C21)</f>
        <v/>
      </c>
      <c r="D12" s="128" t="str">
        <f>IF(エントリーシート団体用No.1!D21="","",エントリーシート団体用No.1!D21)</f>
        <v/>
      </c>
      <c r="E12" s="128" t="str">
        <f>IF(エントリーシート団体用No.1!F21="","",VLOOKUP(エントリーシート団体用No.1!F21,エントリーシート団体用No.1!$R$10:$S$26,2,FALSE))</f>
        <v/>
      </c>
      <c r="F12" s="128" t="str">
        <f>IF(エントリーシート団体用No.1!G21="","",VLOOKUP(エントリーシート団体用No.1!G21,エントリーシート団体用No.1!$V$10:$W$17,2,FALSE))</f>
        <v/>
      </c>
      <c r="G12" s="128" t="str">
        <f>IF(エントリーシート団体用No.1!H21="","",エントリーシート団体用No.1!H21)</f>
        <v/>
      </c>
      <c r="H12" s="128" t="str">
        <f>IF(エントリーシート団体用No.1!I21="","",VLOOKUP(エントリーシート団体用No.1!I21,エントリーシート団体用No.1!$V$10:$W$17,2,FALSE))</f>
        <v/>
      </c>
      <c r="I12" s="128" t="str">
        <f>IF(エントリーシート団体用No.1!J21="","",エントリーシート団体用No.1!J21)</f>
        <v/>
      </c>
      <c r="J12" s="128" t="str">
        <f>IF(エントリーシート団体用No.1!K21="","",エントリーシート団体用No.1!K21)</f>
        <v/>
      </c>
      <c r="K12" s="128" t="str">
        <f>IF(エントリーシート団体用No.1!L21="","",エントリーシート団体用No.1!L21)</f>
        <v/>
      </c>
      <c r="L12" s="128" t="str">
        <f>IF(エントリーシート団体用No.1!M21="","",エントリーシート団体用No.1!M21)</f>
        <v/>
      </c>
      <c r="M12" s="128" t="str">
        <f>IF(エントリーシート団体用No.1!N21="","",エントリーシート団体用No.1!N21)</f>
        <v/>
      </c>
      <c r="N12" s="128" t="str">
        <f>IF(エントリーシート団体用No.1!O21="","",エントリーシート団体用No.1!O21)</f>
        <v/>
      </c>
      <c r="O12" s="5" t="str">
        <f>IF(エントリーシート団体用No.1!$D$4="","",エントリーシート団体用No.1!$D$4)</f>
        <v/>
      </c>
    </row>
    <row r="13" spans="1:15" x14ac:dyDescent="0.15">
      <c r="A13" s="129"/>
      <c r="B13" s="130">
        <v>12</v>
      </c>
      <c r="C13" s="130" t="str">
        <f>IF(エントリーシート団体用No.1!C22="","",エントリーシート団体用No.1!C22)</f>
        <v/>
      </c>
      <c r="D13" s="128" t="str">
        <f>IF(エントリーシート団体用No.1!D22="","",エントリーシート団体用No.1!D22)</f>
        <v/>
      </c>
      <c r="E13" s="128" t="str">
        <f>IF(エントリーシート団体用No.1!F22="","",VLOOKUP(エントリーシート団体用No.1!F22,エントリーシート団体用No.1!$R$10:$S$26,2,FALSE))</f>
        <v/>
      </c>
      <c r="F13" s="128" t="str">
        <f>IF(エントリーシート団体用No.1!G22="","",VLOOKUP(エントリーシート団体用No.1!G22,エントリーシート団体用No.1!$V$10:$W$17,2,FALSE))</f>
        <v/>
      </c>
      <c r="G13" s="128" t="str">
        <f>IF(エントリーシート団体用No.1!H22="","",エントリーシート団体用No.1!H22)</f>
        <v/>
      </c>
      <c r="H13" s="128" t="str">
        <f>IF(エントリーシート団体用No.1!I22="","",VLOOKUP(エントリーシート団体用No.1!I22,エントリーシート団体用No.1!$V$10:$W$17,2,FALSE))</f>
        <v/>
      </c>
      <c r="I13" s="128" t="str">
        <f>IF(エントリーシート団体用No.1!J22="","",エントリーシート団体用No.1!J22)</f>
        <v/>
      </c>
      <c r="J13" s="128" t="str">
        <f>IF(エントリーシート団体用No.1!K22="","",エントリーシート団体用No.1!K22)</f>
        <v/>
      </c>
      <c r="K13" s="128" t="str">
        <f>IF(エントリーシート団体用No.1!L22="","",エントリーシート団体用No.1!L22)</f>
        <v/>
      </c>
      <c r="L13" s="128" t="str">
        <f>IF(エントリーシート団体用No.1!M22="","",エントリーシート団体用No.1!M22)</f>
        <v/>
      </c>
      <c r="M13" s="128" t="str">
        <f>IF(エントリーシート団体用No.1!N22="","",エントリーシート団体用No.1!N22)</f>
        <v/>
      </c>
      <c r="N13" s="128" t="str">
        <f>IF(エントリーシート団体用No.1!O22="","",エントリーシート団体用No.1!O22)</f>
        <v/>
      </c>
      <c r="O13" s="5" t="str">
        <f>IF(エントリーシート団体用No.1!$D$4="","",エントリーシート団体用No.1!$D$4)</f>
        <v/>
      </c>
    </row>
    <row r="14" spans="1:15" x14ac:dyDescent="0.15">
      <c r="A14" s="129"/>
      <c r="B14" s="130">
        <v>13</v>
      </c>
      <c r="C14" s="130" t="str">
        <f>IF(エントリーシート団体用No.1!C23="","",エントリーシート団体用No.1!C23)</f>
        <v/>
      </c>
      <c r="D14" s="128" t="str">
        <f>IF(エントリーシート団体用No.1!D23="","",エントリーシート団体用No.1!D23)</f>
        <v/>
      </c>
      <c r="E14" s="128" t="str">
        <f>IF(エントリーシート団体用No.1!F23="","",VLOOKUP(エントリーシート団体用No.1!F23,エントリーシート団体用No.1!$R$10:$S$26,2,FALSE))</f>
        <v/>
      </c>
      <c r="F14" s="128" t="str">
        <f>IF(エントリーシート団体用No.1!G23="","",VLOOKUP(エントリーシート団体用No.1!G23,エントリーシート団体用No.1!$V$10:$W$17,2,FALSE))</f>
        <v/>
      </c>
      <c r="G14" s="128" t="str">
        <f>IF(エントリーシート団体用No.1!H23="","",エントリーシート団体用No.1!H23)</f>
        <v/>
      </c>
      <c r="H14" s="128" t="str">
        <f>IF(エントリーシート団体用No.1!I23="","",VLOOKUP(エントリーシート団体用No.1!I23,エントリーシート団体用No.1!$V$10:$W$17,2,FALSE))</f>
        <v/>
      </c>
      <c r="I14" s="128" t="str">
        <f>IF(エントリーシート団体用No.1!J23="","",エントリーシート団体用No.1!J23)</f>
        <v/>
      </c>
      <c r="J14" s="128" t="str">
        <f>IF(エントリーシート団体用No.1!K23="","",エントリーシート団体用No.1!K23)</f>
        <v/>
      </c>
      <c r="K14" s="128" t="str">
        <f>IF(エントリーシート団体用No.1!L23="","",エントリーシート団体用No.1!L23)</f>
        <v/>
      </c>
      <c r="L14" s="128" t="str">
        <f>IF(エントリーシート団体用No.1!M23="","",エントリーシート団体用No.1!M23)</f>
        <v/>
      </c>
      <c r="M14" s="128" t="str">
        <f>IF(エントリーシート団体用No.1!N23="","",エントリーシート団体用No.1!N23)</f>
        <v/>
      </c>
      <c r="N14" s="128" t="str">
        <f>IF(エントリーシート団体用No.1!O23="","",エントリーシート団体用No.1!O23)</f>
        <v/>
      </c>
      <c r="O14" s="5" t="str">
        <f>IF(エントリーシート団体用No.1!$D$4="","",エントリーシート団体用No.1!$D$4)</f>
        <v/>
      </c>
    </row>
    <row r="15" spans="1:15" x14ac:dyDescent="0.15">
      <c r="A15" s="129"/>
      <c r="B15" s="130">
        <v>14</v>
      </c>
      <c r="C15" s="130" t="str">
        <f>IF(エントリーシート団体用No.1!C24="","",エントリーシート団体用No.1!C24)</f>
        <v/>
      </c>
      <c r="D15" s="128" t="str">
        <f>IF(エントリーシート団体用No.1!D24="","",エントリーシート団体用No.1!D24)</f>
        <v/>
      </c>
      <c r="E15" s="128" t="str">
        <f>IF(エントリーシート団体用No.1!F24="","",VLOOKUP(エントリーシート団体用No.1!F24,エントリーシート団体用No.1!$R$10:$S$26,2,FALSE))</f>
        <v/>
      </c>
      <c r="F15" s="128" t="str">
        <f>IF(エントリーシート団体用No.1!G24="","",VLOOKUP(エントリーシート団体用No.1!G24,エントリーシート団体用No.1!$V$10:$W$17,2,FALSE))</f>
        <v/>
      </c>
      <c r="G15" s="128" t="str">
        <f>IF(エントリーシート団体用No.1!H24="","",エントリーシート団体用No.1!H24)</f>
        <v/>
      </c>
      <c r="H15" s="128" t="str">
        <f>IF(エントリーシート団体用No.1!I24="","",VLOOKUP(エントリーシート団体用No.1!I24,エントリーシート団体用No.1!$V$10:$W$17,2,FALSE))</f>
        <v/>
      </c>
      <c r="I15" s="128" t="str">
        <f>IF(エントリーシート団体用No.1!J24="","",エントリーシート団体用No.1!J24)</f>
        <v/>
      </c>
      <c r="J15" s="128" t="str">
        <f>IF(エントリーシート団体用No.1!K24="","",エントリーシート団体用No.1!K24)</f>
        <v/>
      </c>
      <c r="K15" s="128" t="str">
        <f>IF(エントリーシート団体用No.1!L24="","",エントリーシート団体用No.1!L24)</f>
        <v/>
      </c>
      <c r="L15" s="128" t="str">
        <f>IF(エントリーシート団体用No.1!M24="","",エントリーシート団体用No.1!M24)</f>
        <v/>
      </c>
      <c r="M15" s="128" t="str">
        <f>IF(エントリーシート団体用No.1!N24="","",エントリーシート団体用No.1!N24)</f>
        <v/>
      </c>
      <c r="N15" s="128" t="str">
        <f>IF(エントリーシート団体用No.1!O24="","",エントリーシート団体用No.1!O24)</f>
        <v/>
      </c>
      <c r="O15" s="5" t="str">
        <f>IF(エントリーシート団体用No.1!$D$4="","",エントリーシート団体用No.1!$D$4)</f>
        <v/>
      </c>
    </row>
    <row r="16" spans="1:15" x14ac:dyDescent="0.15">
      <c r="A16" s="129"/>
      <c r="B16" s="130">
        <v>15</v>
      </c>
      <c r="C16" s="130" t="str">
        <f>IF(エントリーシート団体用No.1!C25="","",エントリーシート団体用No.1!C25)</f>
        <v/>
      </c>
      <c r="D16" s="128" t="str">
        <f>IF(エントリーシート団体用No.1!D25="","",エントリーシート団体用No.1!D25)</f>
        <v/>
      </c>
      <c r="E16" s="128" t="str">
        <f>IF(エントリーシート団体用No.1!F25="","",VLOOKUP(エントリーシート団体用No.1!F25,エントリーシート団体用No.1!$R$10:$S$26,2,FALSE))</f>
        <v/>
      </c>
      <c r="F16" s="128" t="str">
        <f>IF(エントリーシート団体用No.1!G25="","",VLOOKUP(エントリーシート団体用No.1!G25,エントリーシート団体用No.1!$V$10:$W$17,2,FALSE))</f>
        <v/>
      </c>
      <c r="G16" s="128" t="str">
        <f>IF(エントリーシート団体用No.1!H25="","",エントリーシート団体用No.1!H25)</f>
        <v/>
      </c>
      <c r="H16" s="128" t="str">
        <f>IF(エントリーシート団体用No.1!I25="","",VLOOKUP(エントリーシート団体用No.1!I25,エントリーシート団体用No.1!$V$10:$W$17,2,FALSE))</f>
        <v/>
      </c>
      <c r="I16" s="128" t="str">
        <f>IF(エントリーシート団体用No.1!J25="","",エントリーシート団体用No.1!J25)</f>
        <v/>
      </c>
      <c r="J16" s="128" t="str">
        <f>IF(エントリーシート団体用No.1!K25="","",エントリーシート団体用No.1!K25)</f>
        <v/>
      </c>
      <c r="K16" s="128" t="str">
        <f>IF(エントリーシート団体用No.1!L25="","",エントリーシート団体用No.1!L25)</f>
        <v/>
      </c>
      <c r="L16" s="128" t="str">
        <f>IF(エントリーシート団体用No.1!M25="","",エントリーシート団体用No.1!M25)</f>
        <v/>
      </c>
      <c r="M16" s="128" t="str">
        <f>IF(エントリーシート団体用No.1!N25="","",エントリーシート団体用No.1!N25)</f>
        <v/>
      </c>
      <c r="N16" s="128" t="str">
        <f>IF(エントリーシート団体用No.1!O25="","",エントリーシート団体用No.1!O25)</f>
        <v/>
      </c>
      <c r="O16" s="5" t="str">
        <f>IF(エントリーシート団体用No.1!$D$4="","",エントリーシート団体用No.1!$D$4)</f>
        <v/>
      </c>
    </row>
    <row r="17" spans="1:15" x14ac:dyDescent="0.15">
      <c r="A17" s="129"/>
      <c r="B17" s="130">
        <v>16</v>
      </c>
      <c r="C17" s="130" t="str">
        <f>IF(エントリーシート団体用No.1!C26="","",エントリーシート団体用No.1!C26)</f>
        <v/>
      </c>
      <c r="D17" s="128" t="str">
        <f>IF(エントリーシート団体用No.1!D26="","",エントリーシート団体用No.1!D26)</f>
        <v/>
      </c>
      <c r="E17" s="128" t="str">
        <f>IF(エントリーシート団体用No.1!F26="","",VLOOKUP(エントリーシート団体用No.1!F26,エントリーシート団体用No.1!$R$10:$S$26,2,FALSE))</f>
        <v/>
      </c>
      <c r="F17" s="128" t="str">
        <f>IF(エントリーシート団体用No.1!G26="","",VLOOKUP(エントリーシート団体用No.1!G26,エントリーシート団体用No.1!$V$10:$W$17,2,FALSE))</f>
        <v/>
      </c>
      <c r="G17" s="128" t="str">
        <f>IF(エントリーシート団体用No.1!H26="","",エントリーシート団体用No.1!H26)</f>
        <v/>
      </c>
      <c r="H17" s="128" t="str">
        <f>IF(エントリーシート団体用No.1!I26="","",VLOOKUP(エントリーシート団体用No.1!I26,エントリーシート団体用No.1!$V$10:$W$17,2,FALSE))</f>
        <v/>
      </c>
      <c r="I17" s="128" t="str">
        <f>IF(エントリーシート団体用No.1!J26="","",エントリーシート団体用No.1!J26)</f>
        <v/>
      </c>
      <c r="J17" s="128" t="str">
        <f>IF(エントリーシート団体用No.1!K26="","",エントリーシート団体用No.1!K26)</f>
        <v/>
      </c>
      <c r="K17" s="128" t="str">
        <f>IF(エントリーシート団体用No.1!L26="","",エントリーシート団体用No.1!L26)</f>
        <v/>
      </c>
      <c r="L17" s="128" t="str">
        <f>IF(エントリーシート団体用No.1!M26="","",エントリーシート団体用No.1!M26)</f>
        <v/>
      </c>
      <c r="M17" s="128" t="str">
        <f>IF(エントリーシート団体用No.1!N26="","",エントリーシート団体用No.1!N26)</f>
        <v/>
      </c>
      <c r="N17" s="128" t="str">
        <f>IF(エントリーシート団体用No.1!O26="","",エントリーシート団体用No.1!O26)</f>
        <v/>
      </c>
      <c r="O17" s="5" t="str">
        <f>IF(エントリーシート団体用No.1!$D$4="","",エントリーシート団体用No.1!$D$4)</f>
        <v/>
      </c>
    </row>
    <row r="18" spans="1:15" x14ac:dyDescent="0.15">
      <c r="A18" s="129"/>
      <c r="B18" s="130">
        <v>17</v>
      </c>
      <c r="C18" s="130" t="str">
        <f>IF(エントリーシート団体用No.1!C27="","",エントリーシート団体用No.1!C27)</f>
        <v/>
      </c>
      <c r="D18" s="128" t="str">
        <f>IF(エントリーシート団体用No.1!D27="","",エントリーシート団体用No.1!D27)</f>
        <v/>
      </c>
      <c r="E18" s="128" t="str">
        <f>IF(エントリーシート団体用No.1!F27="","",VLOOKUP(エントリーシート団体用No.1!F27,エントリーシート団体用No.1!$R$10:$S$26,2,FALSE))</f>
        <v/>
      </c>
      <c r="F18" s="128" t="str">
        <f>IF(エントリーシート団体用No.1!G27="","",VLOOKUP(エントリーシート団体用No.1!G27,エントリーシート団体用No.1!$V$10:$W$17,2,FALSE))</f>
        <v/>
      </c>
      <c r="G18" s="128" t="str">
        <f>IF(エントリーシート団体用No.1!H27="","",エントリーシート団体用No.1!H27)</f>
        <v/>
      </c>
      <c r="H18" s="128" t="str">
        <f>IF(エントリーシート団体用No.1!I27="","",VLOOKUP(エントリーシート団体用No.1!I27,エントリーシート団体用No.1!$V$10:$W$17,2,FALSE))</f>
        <v/>
      </c>
      <c r="I18" s="128" t="str">
        <f>IF(エントリーシート団体用No.1!J27="","",エントリーシート団体用No.1!J27)</f>
        <v/>
      </c>
      <c r="J18" s="128" t="str">
        <f>IF(エントリーシート団体用No.1!K27="","",エントリーシート団体用No.1!K27)</f>
        <v/>
      </c>
      <c r="K18" s="128" t="str">
        <f>IF(エントリーシート団体用No.1!L27="","",エントリーシート団体用No.1!L27)</f>
        <v/>
      </c>
      <c r="L18" s="128" t="str">
        <f>IF(エントリーシート団体用No.1!M27="","",エントリーシート団体用No.1!M27)</f>
        <v/>
      </c>
      <c r="M18" s="128" t="str">
        <f>IF(エントリーシート団体用No.1!N27="","",エントリーシート団体用No.1!N27)</f>
        <v/>
      </c>
      <c r="N18" s="128" t="str">
        <f>IF(エントリーシート団体用No.1!O27="","",エントリーシート団体用No.1!O27)</f>
        <v/>
      </c>
      <c r="O18" s="5" t="str">
        <f>IF(エントリーシート団体用No.1!$D$4="","",エントリーシート団体用No.1!$D$4)</f>
        <v/>
      </c>
    </row>
    <row r="19" spans="1:15" x14ac:dyDescent="0.15">
      <c r="A19" s="129"/>
      <c r="B19" s="130">
        <v>18</v>
      </c>
      <c r="C19" s="130" t="str">
        <f>IF(エントリーシート団体用No.1!C28="","",エントリーシート団体用No.1!C28)</f>
        <v/>
      </c>
      <c r="D19" s="128" t="str">
        <f>IF(エントリーシート団体用No.1!D28="","",エントリーシート団体用No.1!D28)</f>
        <v/>
      </c>
      <c r="E19" s="128" t="str">
        <f>IF(エントリーシート団体用No.1!F28="","",VLOOKUP(エントリーシート団体用No.1!F28,エントリーシート団体用No.1!$R$10:$S$26,2,FALSE))</f>
        <v/>
      </c>
      <c r="F19" s="128" t="str">
        <f>IF(エントリーシート団体用No.1!G28="","",VLOOKUP(エントリーシート団体用No.1!G28,エントリーシート団体用No.1!$V$10:$W$17,2,FALSE))</f>
        <v/>
      </c>
      <c r="G19" s="128" t="str">
        <f>IF(エントリーシート団体用No.1!H28="","",エントリーシート団体用No.1!H28)</f>
        <v/>
      </c>
      <c r="H19" s="128" t="str">
        <f>IF(エントリーシート団体用No.1!I28="","",VLOOKUP(エントリーシート団体用No.1!I28,エントリーシート団体用No.1!$V$10:$W$17,2,FALSE))</f>
        <v/>
      </c>
      <c r="I19" s="128" t="str">
        <f>IF(エントリーシート団体用No.1!J28="","",エントリーシート団体用No.1!J28)</f>
        <v/>
      </c>
      <c r="J19" s="128" t="str">
        <f>IF(エントリーシート団体用No.1!K28="","",エントリーシート団体用No.1!K28)</f>
        <v/>
      </c>
      <c r="K19" s="128" t="str">
        <f>IF(エントリーシート団体用No.1!L28="","",エントリーシート団体用No.1!L28)</f>
        <v/>
      </c>
      <c r="L19" s="128" t="str">
        <f>IF(エントリーシート団体用No.1!M28="","",エントリーシート団体用No.1!M28)</f>
        <v/>
      </c>
      <c r="M19" s="128" t="str">
        <f>IF(エントリーシート団体用No.1!N28="","",エントリーシート団体用No.1!N28)</f>
        <v/>
      </c>
      <c r="N19" s="128" t="str">
        <f>IF(エントリーシート団体用No.1!O28="","",エントリーシート団体用No.1!O28)</f>
        <v/>
      </c>
      <c r="O19" s="5" t="str">
        <f>IF(エントリーシート団体用No.1!$D$4="","",エントリーシート団体用No.1!$D$4)</f>
        <v/>
      </c>
    </row>
    <row r="20" spans="1:15" x14ac:dyDescent="0.15">
      <c r="A20" s="129"/>
      <c r="B20" s="130">
        <v>19</v>
      </c>
      <c r="C20" s="130" t="str">
        <f>IF(エントリーシート団体用No.1!C29="","",エントリーシート団体用No.1!C29)</f>
        <v/>
      </c>
      <c r="D20" s="128" t="str">
        <f>IF(エントリーシート団体用No.1!D29="","",エントリーシート団体用No.1!D29)</f>
        <v/>
      </c>
      <c r="E20" s="128" t="str">
        <f>IF(エントリーシート団体用No.1!F29="","",VLOOKUP(エントリーシート団体用No.1!F29,エントリーシート団体用No.1!$R$10:$S$26,2,FALSE))</f>
        <v/>
      </c>
      <c r="F20" s="128" t="str">
        <f>IF(エントリーシート団体用No.1!G29="","",VLOOKUP(エントリーシート団体用No.1!G29,エントリーシート団体用No.1!$V$10:$W$17,2,FALSE))</f>
        <v/>
      </c>
      <c r="G20" s="128" t="str">
        <f>IF(エントリーシート団体用No.1!H29="","",エントリーシート団体用No.1!H29)</f>
        <v/>
      </c>
      <c r="H20" s="128" t="str">
        <f>IF(エントリーシート団体用No.1!I29="","",VLOOKUP(エントリーシート団体用No.1!I29,エントリーシート団体用No.1!$V$10:$W$17,2,FALSE))</f>
        <v/>
      </c>
      <c r="I20" s="128" t="str">
        <f>IF(エントリーシート団体用No.1!J29="","",エントリーシート団体用No.1!J29)</f>
        <v/>
      </c>
      <c r="J20" s="128" t="str">
        <f>IF(エントリーシート団体用No.1!K29="","",エントリーシート団体用No.1!K29)</f>
        <v/>
      </c>
      <c r="K20" s="128" t="str">
        <f>IF(エントリーシート団体用No.1!L29="","",エントリーシート団体用No.1!L29)</f>
        <v/>
      </c>
      <c r="L20" s="128" t="str">
        <f>IF(エントリーシート団体用No.1!M29="","",エントリーシート団体用No.1!M29)</f>
        <v/>
      </c>
      <c r="M20" s="128" t="str">
        <f>IF(エントリーシート団体用No.1!N29="","",エントリーシート団体用No.1!N29)</f>
        <v/>
      </c>
      <c r="N20" s="128" t="str">
        <f>IF(エントリーシート団体用No.1!O29="","",エントリーシート団体用No.1!O29)</f>
        <v/>
      </c>
      <c r="O20" s="5" t="str">
        <f>IF(エントリーシート団体用No.1!$D$4="","",エントリーシート団体用No.1!$D$4)</f>
        <v/>
      </c>
    </row>
    <row r="21" spans="1:15" x14ac:dyDescent="0.15">
      <c r="A21" s="131"/>
      <c r="B21" s="132">
        <v>20</v>
      </c>
      <c r="C21" s="130" t="str">
        <f>IF(エントリーシート団体用No.1!C30="","",エントリーシート団体用No.1!C30)</f>
        <v/>
      </c>
      <c r="D21" s="128" t="str">
        <f>IF(エントリーシート団体用No.1!D30="","",エントリーシート団体用No.1!D30)</f>
        <v/>
      </c>
      <c r="E21" s="128" t="str">
        <f>IF(エントリーシート団体用No.1!F30="","",VLOOKUP(エントリーシート団体用No.1!F30,エントリーシート団体用No.1!$R$10:$S$26,2,FALSE))</f>
        <v/>
      </c>
      <c r="F21" s="128" t="str">
        <f>IF(エントリーシート団体用No.1!G30="","",VLOOKUP(エントリーシート団体用No.1!G30,エントリーシート団体用No.1!$V$10:$W$17,2,FALSE))</f>
        <v/>
      </c>
      <c r="G21" s="128" t="str">
        <f>IF(エントリーシート団体用No.1!H30="","",エントリーシート団体用No.1!H30)</f>
        <v/>
      </c>
      <c r="H21" s="128" t="str">
        <f>IF(エントリーシート団体用No.1!I30="","",VLOOKUP(エントリーシート団体用No.1!I30,エントリーシート団体用No.1!$V$10:$W$17,2,FALSE))</f>
        <v/>
      </c>
      <c r="I21" s="128" t="str">
        <f>IF(エントリーシート団体用No.1!J30="","",エントリーシート団体用No.1!J30)</f>
        <v/>
      </c>
      <c r="J21" s="128" t="str">
        <f>IF(エントリーシート団体用No.1!K30="","",エントリーシート団体用No.1!K30)</f>
        <v/>
      </c>
      <c r="K21" s="128" t="str">
        <f>IF(エントリーシート団体用No.1!L30="","",エントリーシート団体用No.1!L30)</f>
        <v/>
      </c>
      <c r="L21" s="128" t="str">
        <f>IF(エントリーシート団体用No.1!M30="","",エントリーシート団体用No.1!M30)</f>
        <v/>
      </c>
      <c r="M21" s="128" t="str">
        <f>IF(エントリーシート団体用No.1!N30="","",エントリーシート団体用No.1!N30)</f>
        <v/>
      </c>
      <c r="N21" s="128" t="str">
        <f>IF(エントリーシート団体用No.1!O30="","",エントリーシート団体用No.1!O30)</f>
        <v/>
      </c>
      <c r="O21" s="5" t="str">
        <f>IF(エントリーシート団体用No.1!$D$4="","",エントリーシート団体用No.1!$D$4)</f>
        <v/>
      </c>
    </row>
    <row r="22" spans="1:15" x14ac:dyDescent="0.15">
      <c r="A22" s="131" t="s">
        <v>117</v>
      </c>
      <c r="B22" s="130">
        <v>21</v>
      </c>
      <c r="C22" s="133" t="str">
        <f>IF(エントリーシート団体用No.2!C11="","",エントリーシート団体用No.2!C11)</f>
        <v/>
      </c>
      <c r="D22" s="128" t="str">
        <f>IF(エントリーシート団体用No.2!D11="","",エントリーシート団体用No.2!D11)</f>
        <v/>
      </c>
      <c r="E22" s="128" t="str">
        <f>IF(エントリーシート団体用No.2!F11="","",VLOOKUP(エントリーシート団体用No.2!F11,エントリーシート団体用No.2!$R$10:$S$26,2,FALSE))</f>
        <v/>
      </c>
      <c r="F22" s="128" t="str">
        <f>IF(エントリーシート団体用No.2!G11="","",VLOOKUP(エントリーシート団体用No.2!G11,エントリーシート団体用No.2!$V$10:$W$17,2,FALSE))</f>
        <v/>
      </c>
      <c r="G22" s="128" t="str">
        <f>IF(エントリーシート団体用No.2!H11="","",エントリーシート団体用No.2!H11)</f>
        <v/>
      </c>
      <c r="H22" s="128" t="str">
        <f>IF(エントリーシート団体用No.2!I11="","",VLOOKUP(エントリーシート団体用No.2!I11,エントリーシート団体用No.2!$V$10:$W$17,2,FALSE))</f>
        <v/>
      </c>
      <c r="I22" s="128" t="str">
        <f>IF(エントリーシート団体用No.2!J11="","",エントリーシート団体用No.2!J11)</f>
        <v/>
      </c>
      <c r="J22" s="128" t="str">
        <f>IF(エントリーシート団体用No.2!K11="","",エントリーシート団体用No.2!K11)</f>
        <v/>
      </c>
      <c r="K22" s="128" t="str">
        <f>IF(エントリーシート団体用No.2!L11="","",エントリーシート団体用No.2!L11)</f>
        <v/>
      </c>
      <c r="L22" s="128" t="str">
        <f>IF(エントリーシート団体用No.2!M11="","",エントリーシート団体用No.2!M11)</f>
        <v/>
      </c>
      <c r="M22" s="128" t="str">
        <f>IF(エントリーシート団体用No.2!N11="","",エントリーシート団体用No.2!N11)</f>
        <v/>
      </c>
      <c r="N22" s="128" t="str">
        <f>IF(エントリーシート団体用No.2!O11="","",エントリーシート団体用No.2!O11)</f>
        <v/>
      </c>
      <c r="O22" s="5" t="str">
        <f>IF(エントリーシート団体用No.2!$D$4="","",エントリーシート団体用No.2!$D$4)</f>
        <v/>
      </c>
    </row>
    <row r="23" spans="1:15" x14ac:dyDescent="0.15">
      <c r="A23" s="134"/>
      <c r="B23" s="130">
        <v>22</v>
      </c>
      <c r="C23" s="133" t="str">
        <f>IF(エントリーシート団体用No.2!C12="","",エントリーシート団体用No.2!C12)</f>
        <v/>
      </c>
      <c r="D23" s="128" t="str">
        <f>IF(エントリーシート団体用No.2!D12="","",エントリーシート団体用No.2!D12)</f>
        <v/>
      </c>
      <c r="E23" s="128" t="str">
        <f>IF(エントリーシート団体用No.2!F12="","",VLOOKUP(エントリーシート団体用No.2!F12,エントリーシート団体用No.2!$R$10:$S$26,2,FALSE))</f>
        <v/>
      </c>
      <c r="F23" s="128" t="str">
        <f>IF(エントリーシート団体用No.2!G12="","",VLOOKUP(エントリーシート団体用No.2!G12,エントリーシート団体用No.2!$V$10:$W$17,2,FALSE))</f>
        <v/>
      </c>
      <c r="G23" s="128" t="str">
        <f>IF(エントリーシート団体用No.2!H12="","",エントリーシート団体用No.2!H12)</f>
        <v/>
      </c>
      <c r="H23" s="128" t="str">
        <f>IF(エントリーシート団体用No.2!I12="","",VLOOKUP(エントリーシート団体用No.2!I12,エントリーシート団体用No.2!$V$10:$W$17,2,FALSE))</f>
        <v/>
      </c>
      <c r="I23" s="128" t="str">
        <f>IF(エントリーシート団体用No.2!J12="","",エントリーシート団体用No.2!J12)</f>
        <v/>
      </c>
      <c r="J23" s="128" t="str">
        <f>IF(エントリーシート団体用No.2!K12="","",エントリーシート団体用No.2!K12)</f>
        <v/>
      </c>
      <c r="K23" s="128" t="str">
        <f>IF(エントリーシート団体用No.2!L12="","",エントリーシート団体用No.2!L12)</f>
        <v/>
      </c>
      <c r="L23" s="128" t="str">
        <f>IF(エントリーシート団体用No.2!M12="","",エントリーシート団体用No.2!M12)</f>
        <v/>
      </c>
      <c r="M23" s="128" t="str">
        <f>IF(エントリーシート団体用No.2!N12="","",エントリーシート団体用No.2!N12)</f>
        <v/>
      </c>
      <c r="N23" s="128" t="str">
        <f>IF(エントリーシート団体用No.2!O12="","",エントリーシート団体用No.2!O12)</f>
        <v/>
      </c>
      <c r="O23" s="5" t="str">
        <f>IF(エントリーシート団体用No.2!$D$4="","",エントリーシート団体用No.2!$D$4)</f>
        <v/>
      </c>
    </row>
    <row r="24" spans="1:15" x14ac:dyDescent="0.15">
      <c r="A24" s="134"/>
      <c r="B24" s="130">
        <v>23</v>
      </c>
      <c r="C24" s="133" t="str">
        <f>IF(エントリーシート団体用No.2!C13="","",エントリーシート団体用No.2!C13)</f>
        <v/>
      </c>
      <c r="D24" s="128" t="str">
        <f>IF(エントリーシート団体用No.2!D13="","",エントリーシート団体用No.2!D13)</f>
        <v/>
      </c>
      <c r="E24" s="128" t="str">
        <f>IF(エントリーシート団体用No.2!F13="","",VLOOKUP(エントリーシート団体用No.2!F13,エントリーシート団体用No.2!$R$10:$S$26,2,FALSE))</f>
        <v/>
      </c>
      <c r="F24" s="128" t="str">
        <f>IF(エントリーシート団体用No.2!G13="","",VLOOKUP(エントリーシート団体用No.2!G13,エントリーシート団体用No.2!$V$10:$W$17,2,FALSE))</f>
        <v/>
      </c>
      <c r="G24" s="128" t="str">
        <f>IF(エントリーシート団体用No.2!H13="","",エントリーシート団体用No.2!H13)</f>
        <v/>
      </c>
      <c r="H24" s="128" t="str">
        <f>IF(エントリーシート団体用No.2!I13="","",VLOOKUP(エントリーシート団体用No.2!I13,エントリーシート団体用No.2!$V$10:$W$17,2,FALSE))</f>
        <v/>
      </c>
      <c r="I24" s="128" t="str">
        <f>IF(エントリーシート団体用No.2!J13="","",エントリーシート団体用No.2!J13)</f>
        <v/>
      </c>
      <c r="J24" s="128" t="str">
        <f>IF(エントリーシート団体用No.2!K13="","",エントリーシート団体用No.2!K13)</f>
        <v/>
      </c>
      <c r="K24" s="128" t="str">
        <f>IF(エントリーシート団体用No.2!L13="","",エントリーシート団体用No.2!L13)</f>
        <v/>
      </c>
      <c r="L24" s="128" t="str">
        <f>IF(エントリーシート団体用No.2!M13="","",エントリーシート団体用No.2!M13)</f>
        <v/>
      </c>
      <c r="M24" s="128" t="str">
        <f>IF(エントリーシート団体用No.2!N13="","",エントリーシート団体用No.2!N13)</f>
        <v/>
      </c>
      <c r="N24" s="128" t="str">
        <f>IF(エントリーシート団体用No.2!O13="","",エントリーシート団体用No.2!O13)</f>
        <v/>
      </c>
      <c r="O24" s="5" t="str">
        <f>IF(エントリーシート団体用No.2!$D$4="","",エントリーシート団体用No.2!$D$4)</f>
        <v/>
      </c>
    </row>
    <row r="25" spans="1:15" x14ac:dyDescent="0.15">
      <c r="A25" s="134"/>
      <c r="B25" s="130">
        <v>24</v>
      </c>
      <c r="C25" s="133" t="str">
        <f>IF(エントリーシート団体用No.2!C14="","",エントリーシート団体用No.2!C14)</f>
        <v/>
      </c>
      <c r="D25" s="128" t="str">
        <f>IF(エントリーシート団体用No.2!D14="","",エントリーシート団体用No.2!D14)</f>
        <v/>
      </c>
      <c r="E25" s="128" t="str">
        <f>IF(エントリーシート団体用No.2!F14="","",VLOOKUP(エントリーシート団体用No.2!F14,エントリーシート団体用No.2!$R$10:$S$26,2,FALSE))</f>
        <v/>
      </c>
      <c r="F25" s="128" t="str">
        <f>IF(エントリーシート団体用No.2!G14="","",VLOOKUP(エントリーシート団体用No.2!G14,エントリーシート団体用No.2!$V$10:$W$17,2,FALSE))</f>
        <v/>
      </c>
      <c r="G25" s="128" t="str">
        <f>IF(エントリーシート団体用No.2!H14="","",エントリーシート団体用No.2!H14)</f>
        <v/>
      </c>
      <c r="H25" s="128" t="str">
        <f>IF(エントリーシート団体用No.2!I14="","",VLOOKUP(エントリーシート団体用No.2!I14,エントリーシート団体用No.2!$V$10:$W$17,2,FALSE))</f>
        <v/>
      </c>
      <c r="I25" s="128" t="str">
        <f>IF(エントリーシート団体用No.2!J14="","",エントリーシート団体用No.2!J14)</f>
        <v/>
      </c>
      <c r="J25" s="128" t="str">
        <f>IF(エントリーシート団体用No.2!K14="","",エントリーシート団体用No.2!K14)</f>
        <v/>
      </c>
      <c r="K25" s="128" t="str">
        <f>IF(エントリーシート団体用No.2!L14="","",エントリーシート団体用No.2!L14)</f>
        <v/>
      </c>
      <c r="L25" s="128" t="str">
        <f>IF(エントリーシート団体用No.2!M14="","",エントリーシート団体用No.2!M14)</f>
        <v/>
      </c>
      <c r="M25" s="128" t="str">
        <f>IF(エントリーシート団体用No.2!N14="","",エントリーシート団体用No.2!N14)</f>
        <v/>
      </c>
      <c r="N25" s="128" t="str">
        <f>IF(エントリーシート団体用No.2!O14="","",エントリーシート団体用No.2!O14)</f>
        <v/>
      </c>
      <c r="O25" s="5" t="str">
        <f>IF(エントリーシート団体用No.2!$D$4="","",エントリーシート団体用No.2!$D$4)</f>
        <v/>
      </c>
    </row>
    <row r="26" spans="1:15" x14ac:dyDescent="0.15">
      <c r="A26" s="134"/>
      <c r="B26" s="130">
        <v>25</v>
      </c>
      <c r="C26" s="133" t="str">
        <f>IF(エントリーシート団体用No.2!C15="","",エントリーシート団体用No.2!C15)</f>
        <v/>
      </c>
      <c r="D26" s="128" t="str">
        <f>IF(エントリーシート団体用No.2!D15="","",エントリーシート団体用No.2!D15)</f>
        <v/>
      </c>
      <c r="E26" s="128" t="str">
        <f>IF(エントリーシート団体用No.2!F15="","",VLOOKUP(エントリーシート団体用No.2!F15,エントリーシート団体用No.2!$R$10:$S$26,2,FALSE))</f>
        <v/>
      </c>
      <c r="F26" s="128" t="str">
        <f>IF(エントリーシート団体用No.2!G15="","",VLOOKUP(エントリーシート団体用No.2!G15,エントリーシート団体用No.2!$V$10:$W$17,2,FALSE))</f>
        <v/>
      </c>
      <c r="G26" s="128" t="str">
        <f>IF(エントリーシート団体用No.2!H15="","",エントリーシート団体用No.2!H15)</f>
        <v/>
      </c>
      <c r="H26" s="128" t="str">
        <f>IF(エントリーシート団体用No.2!I15="","",VLOOKUP(エントリーシート団体用No.2!I15,エントリーシート団体用No.2!$V$10:$W$17,2,FALSE))</f>
        <v/>
      </c>
      <c r="I26" s="128" t="str">
        <f>IF(エントリーシート団体用No.2!J15="","",エントリーシート団体用No.2!J15)</f>
        <v/>
      </c>
      <c r="J26" s="128" t="str">
        <f>IF(エントリーシート団体用No.2!K15="","",エントリーシート団体用No.2!K15)</f>
        <v/>
      </c>
      <c r="K26" s="128" t="str">
        <f>IF(エントリーシート団体用No.2!L15="","",エントリーシート団体用No.2!L15)</f>
        <v/>
      </c>
      <c r="L26" s="128" t="str">
        <f>IF(エントリーシート団体用No.2!M15="","",エントリーシート団体用No.2!M15)</f>
        <v/>
      </c>
      <c r="M26" s="128" t="str">
        <f>IF(エントリーシート団体用No.2!N15="","",エントリーシート団体用No.2!N15)</f>
        <v/>
      </c>
      <c r="N26" s="128" t="str">
        <f>IF(エントリーシート団体用No.2!O15="","",エントリーシート団体用No.2!O15)</f>
        <v/>
      </c>
      <c r="O26" s="5" t="str">
        <f>IF(エントリーシート団体用No.2!$D$4="","",エントリーシート団体用No.2!$D$4)</f>
        <v/>
      </c>
    </row>
    <row r="27" spans="1:15" x14ac:dyDescent="0.15">
      <c r="A27" s="134"/>
      <c r="B27" s="130">
        <v>26</v>
      </c>
      <c r="C27" s="133" t="str">
        <f>IF(エントリーシート団体用No.2!C16="","",エントリーシート団体用No.2!C16)</f>
        <v/>
      </c>
      <c r="D27" s="128" t="str">
        <f>IF(エントリーシート団体用No.2!D16="","",エントリーシート団体用No.2!D16)</f>
        <v/>
      </c>
      <c r="E27" s="128" t="str">
        <f>IF(エントリーシート団体用No.2!F16="","",VLOOKUP(エントリーシート団体用No.2!F16,エントリーシート団体用No.2!$R$10:$S$26,2,FALSE))</f>
        <v/>
      </c>
      <c r="F27" s="128" t="str">
        <f>IF(エントリーシート団体用No.2!G16="","",VLOOKUP(エントリーシート団体用No.2!G16,エントリーシート団体用No.2!$V$10:$W$17,2,FALSE))</f>
        <v/>
      </c>
      <c r="G27" s="128" t="str">
        <f>IF(エントリーシート団体用No.2!H16="","",エントリーシート団体用No.2!H16)</f>
        <v/>
      </c>
      <c r="H27" s="128" t="str">
        <f>IF(エントリーシート団体用No.2!I16="","",VLOOKUP(エントリーシート団体用No.2!I16,エントリーシート団体用No.2!$V$10:$W$17,2,FALSE))</f>
        <v/>
      </c>
      <c r="I27" s="128" t="str">
        <f>IF(エントリーシート団体用No.2!J16="","",エントリーシート団体用No.2!J16)</f>
        <v/>
      </c>
      <c r="J27" s="128" t="str">
        <f>IF(エントリーシート団体用No.2!K16="","",エントリーシート団体用No.2!K16)</f>
        <v/>
      </c>
      <c r="K27" s="128" t="str">
        <f>IF(エントリーシート団体用No.2!L16="","",エントリーシート団体用No.2!L16)</f>
        <v/>
      </c>
      <c r="L27" s="128" t="str">
        <f>IF(エントリーシート団体用No.2!M16="","",エントリーシート団体用No.2!M16)</f>
        <v/>
      </c>
      <c r="M27" s="128" t="str">
        <f>IF(エントリーシート団体用No.2!N16="","",エントリーシート団体用No.2!N16)</f>
        <v/>
      </c>
      <c r="N27" s="128" t="str">
        <f>IF(エントリーシート団体用No.2!O16="","",エントリーシート団体用No.2!O16)</f>
        <v/>
      </c>
      <c r="O27" s="5" t="str">
        <f>IF(エントリーシート団体用No.2!$D$4="","",エントリーシート団体用No.2!$D$4)</f>
        <v/>
      </c>
    </row>
    <row r="28" spans="1:15" x14ac:dyDescent="0.15">
      <c r="A28" s="134"/>
      <c r="B28" s="130">
        <v>27</v>
      </c>
      <c r="C28" s="133" t="str">
        <f>IF(エントリーシート団体用No.2!C17="","",エントリーシート団体用No.2!C17)</f>
        <v/>
      </c>
      <c r="D28" s="128" t="str">
        <f>IF(エントリーシート団体用No.2!D17="","",エントリーシート団体用No.2!D17)</f>
        <v/>
      </c>
      <c r="E28" s="128" t="str">
        <f>IF(エントリーシート団体用No.2!F17="","",VLOOKUP(エントリーシート団体用No.2!F17,エントリーシート団体用No.2!$R$10:$S$26,2,FALSE))</f>
        <v/>
      </c>
      <c r="F28" s="128" t="str">
        <f>IF(エントリーシート団体用No.2!G17="","",VLOOKUP(エントリーシート団体用No.2!G17,エントリーシート団体用No.2!$V$10:$W$17,2,FALSE))</f>
        <v/>
      </c>
      <c r="G28" s="128" t="str">
        <f>IF(エントリーシート団体用No.2!H17="","",エントリーシート団体用No.2!H17)</f>
        <v/>
      </c>
      <c r="H28" s="128" t="str">
        <f>IF(エントリーシート団体用No.2!I17="","",VLOOKUP(エントリーシート団体用No.2!I17,エントリーシート団体用No.2!$V$10:$W$17,2,FALSE))</f>
        <v/>
      </c>
      <c r="I28" s="128" t="str">
        <f>IF(エントリーシート団体用No.2!J17="","",エントリーシート団体用No.2!J17)</f>
        <v/>
      </c>
      <c r="J28" s="128" t="str">
        <f>IF(エントリーシート団体用No.2!K17="","",エントリーシート団体用No.2!K17)</f>
        <v/>
      </c>
      <c r="K28" s="128" t="str">
        <f>IF(エントリーシート団体用No.2!L17="","",エントリーシート団体用No.2!L17)</f>
        <v/>
      </c>
      <c r="L28" s="128" t="str">
        <f>IF(エントリーシート団体用No.2!M17="","",エントリーシート団体用No.2!M17)</f>
        <v/>
      </c>
      <c r="M28" s="128" t="str">
        <f>IF(エントリーシート団体用No.2!N17="","",エントリーシート団体用No.2!N17)</f>
        <v/>
      </c>
      <c r="N28" s="128" t="str">
        <f>IF(エントリーシート団体用No.2!O17="","",エントリーシート団体用No.2!O17)</f>
        <v/>
      </c>
      <c r="O28" s="5" t="str">
        <f>IF(エントリーシート団体用No.2!$D$4="","",エントリーシート団体用No.2!$D$4)</f>
        <v/>
      </c>
    </row>
    <row r="29" spans="1:15" x14ac:dyDescent="0.15">
      <c r="A29" s="134"/>
      <c r="B29" s="130">
        <v>28</v>
      </c>
      <c r="C29" s="133" t="str">
        <f>IF(エントリーシート団体用No.2!C18="","",エントリーシート団体用No.2!C18)</f>
        <v/>
      </c>
      <c r="D29" s="128" t="str">
        <f>IF(エントリーシート団体用No.2!D18="","",エントリーシート団体用No.2!D18)</f>
        <v/>
      </c>
      <c r="E29" s="128" t="str">
        <f>IF(エントリーシート団体用No.2!F18="","",VLOOKUP(エントリーシート団体用No.2!F18,エントリーシート団体用No.2!$R$10:$S$26,2,FALSE))</f>
        <v/>
      </c>
      <c r="F29" s="128" t="str">
        <f>IF(エントリーシート団体用No.2!G18="","",VLOOKUP(エントリーシート団体用No.2!G18,エントリーシート団体用No.2!$V$10:$W$17,2,FALSE))</f>
        <v/>
      </c>
      <c r="G29" s="128" t="str">
        <f>IF(エントリーシート団体用No.2!H18="","",エントリーシート団体用No.2!H18)</f>
        <v/>
      </c>
      <c r="H29" s="128" t="str">
        <f>IF(エントリーシート団体用No.2!I18="","",VLOOKUP(エントリーシート団体用No.2!I18,エントリーシート団体用No.2!$V$10:$W$17,2,FALSE))</f>
        <v/>
      </c>
      <c r="I29" s="128" t="str">
        <f>IF(エントリーシート団体用No.2!J18="","",エントリーシート団体用No.2!J18)</f>
        <v/>
      </c>
      <c r="J29" s="128" t="str">
        <f>IF(エントリーシート団体用No.2!K18="","",エントリーシート団体用No.2!K18)</f>
        <v/>
      </c>
      <c r="K29" s="128" t="str">
        <f>IF(エントリーシート団体用No.2!L18="","",エントリーシート団体用No.2!L18)</f>
        <v/>
      </c>
      <c r="L29" s="128" t="str">
        <f>IF(エントリーシート団体用No.2!M18="","",エントリーシート団体用No.2!M18)</f>
        <v/>
      </c>
      <c r="M29" s="128" t="str">
        <f>IF(エントリーシート団体用No.2!N18="","",エントリーシート団体用No.2!N18)</f>
        <v/>
      </c>
      <c r="N29" s="128" t="str">
        <f>IF(エントリーシート団体用No.2!O18="","",エントリーシート団体用No.2!O18)</f>
        <v/>
      </c>
      <c r="O29" s="5" t="str">
        <f>IF(エントリーシート団体用No.2!$D$4="","",エントリーシート団体用No.2!$D$4)</f>
        <v/>
      </c>
    </row>
    <row r="30" spans="1:15" x14ac:dyDescent="0.15">
      <c r="A30" s="134"/>
      <c r="B30" s="130">
        <v>29</v>
      </c>
      <c r="C30" s="133" t="str">
        <f>IF(エントリーシート団体用No.2!C19="","",エントリーシート団体用No.2!C19)</f>
        <v/>
      </c>
      <c r="D30" s="128" t="str">
        <f>IF(エントリーシート団体用No.2!D19="","",エントリーシート団体用No.2!D19)</f>
        <v/>
      </c>
      <c r="E30" s="128" t="str">
        <f>IF(エントリーシート団体用No.2!F19="","",VLOOKUP(エントリーシート団体用No.2!F19,エントリーシート団体用No.2!$R$10:$S$26,2,FALSE))</f>
        <v/>
      </c>
      <c r="F30" s="128" t="str">
        <f>IF(エントリーシート団体用No.2!G19="","",VLOOKUP(エントリーシート団体用No.2!G19,エントリーシート団体用No.2!$V$10:$W$17,2,FALSE))</f>
        <v/>
      </c>
      <c r="G30" s="128" t="str">
        <f>IF(エントリーシート団体用No.2!H19="","",エントリーシート団体用No.2!H19)</f>
        <v/>
      </c>
      <c r="H30" s="128" t="str">
        <f>IF(エントリーシート団体用No.2!I19="","",VLOOKUP(エントリーシート団体用No.2!I19,エントリーシート団体用No.2!$V$10:$W$17,2,FALSE))</f>
        <v/>
      </c>
      <c r="I30" s="128" t="str">
        <f>IF(エントリーシート団体用No.2!J19="","",エントリーシート団体用No.2!J19)</f>
        <v/>
      </c>
      <c r="J30" s="128" t="str">
        <f>IF(エントリーシート団体用No.2!K19="","",エントリーシート団体用No.2!K19)</f>
        <v/>
      </c>
      <c r="K30" s="128" t="str">
        <f>IF(エントリーシート団体用No.2!L19="","",エントリーシート団体用No.2!L19)</f>
        <v/>
      </c>
      <c r="L30" s="128" t="str">
        <f>IF(エントリーシート団体用No.2!M19="","",エントリーシート団体用No.2!M19)</f>
        <v/>
      </c>
      <c r="M30" s="128" t="str">
        <f>IF(エントリーシート団体用No.2!N19="","",エントリーシート団体用No.2!N19)</f>
        <v/>
      </c>
      <c r="N30" s="128" t="str">
        <f>IF(エントリーシート団体用No.2!O19="","",エントリーシート団体用No.2!O19)</f>
        <v/>
      </c>
      <c r="O30" s="5" t="str">
        <f>IF(エントリーシート団体用No.2!$D$4="","",エントリーシート団体用No.2!$D$4)</f>
        <v/>
      </c>
    </row>
    <row r="31" spans="1:15" x14ac:dyDescent="0.15">
      <c r="A31" s="134"/>
      <c r="B31" s="130">
        <v>30</v>
      </c>
      <c r="C31" s="133" t="str">
        <f>IF(エントリーシート団体用No.2!C20="","",エントリーシート団体用No.2!C20)</f>
        <v/>
      </c>
      <c r="D31" s="128" t="str">
        <f>IF(エントリーシート団体用No.2!D20="","",エントリーシート団体用No.2!D20)</f>
        <v/>
      </c>
      <c r="E31" s="128" t="str">
        <f>IF(エントリーシート団体用No.2!F20="","",VLOOKUP(エントリーシート団体用No.2!F20,エントリーシート団体用No.2!$R$10:$S$26,2,FALSE))</f>
        <v/>
      </c>
      <c r="F31" s="128" t="str">
        <f>IF(エントリーシート団体用No.2!G20="","",VLOOKUP(エントリーシート団体用No.2!G20,エントリーシート団体用No.2!$V$10:$W$17,2,FALSE))</f>
        <v/>
      </c>
      <c r="G31" s="128" t="str">
        <f>IF(エントリーシート団体用No.2!H20="","",エントリーシート団体用No.2!H20)</f>
        <v/>
      </c>
      <c r="H31" s="128" t="str">
        <f>IF(エントリーシート団体用No.2!I20="","",VLOOKUP(エントリーシート団体用No.2!I20,エントリーシート団体用No.2!$V$10:$W$17,2,FALSE))</f>
        <v/>
      </c>
      <c r="I31" s="128" t="str">
        <f>IF(エントリーシート団体用No.2!J20="","",エントリーシート団体用No.2!J20)</f>
        <v/>
      </c>
      <c r="J31" s="128" t="str">
        <f>IF(エントリーシート団体用No.2!K20="","",エントリーシート団体用No.2!K20)</f>
        <v/>
      </c>
      <c r="K31" s="128" t="str">
        <f>IF(エントリーシート団体用No.2!L20="","",エントリーシート団体用No.2!L20)</f>
        <v/>
      </c>
      <c r="L31" s="128" t="str">
        <f>IF(エントリーシート団体用No.2!M20="","",エントリーシート団体用No.2!M20)</f>
        <v/>
      </c>
      <c r="M31" s="128" t="str">
        <f>IF(エントリーシート団体用No.2!N20="","",エントリーシート団体用No.2!N20)</f>
        <v/>
      </c>
      <c r="N31" s="128" t="str">
        <f>IF(エントリーシート団体用No.2!O20="","",エントリーシート団体用No.2!O20)</f>
        <v/>
      </c>
      <c r="O31" s="5" t="str">
        <f>IF(エントリーシート団体用No.2!$D$4="","",エントリーシート団体用No.2!$D$4)</f>
        <v/>
      </c>
    </row>
    <row r="32" spans="1:15" x14ac:dyDescent="0.15">
      <c r="A32" s="134"/>
      <c r="B32" s="130">
        <v>31</v>
      </c>
      <c r="C32" s="133" t="str">
        <f>IF(エントリーシート団体用No.2!C21="","",エントリーシート団体用No.2!C21)</f>
        <v/>
      </c>
      <c r="D32" s="128" t="str">
        <f>IF(エントリーシート団体用No.2!D21="","",エントリーシート団体用No.2!D21)</f>
        <v/>
      </c>
      <c r="E32" s="128" t="str">
        <f>IF(エントリーシート団体用No.2!F21="","",VLOOKUP(エントリーシート団体用No.2!F21,エントリーシート団体用No.2!$R$10:$S$26,2,FALSE))</f>
        <v/>
      </c>
      <c r="F32" s="128" t="str">
        <f>IF(エントリーシート団体用No.2!G21="","",VLOOKUP(エントリーシート団体用No.2!G21,エントリーシート団体用No.2!$V$10:$W$17,2,FALSE))</f>
        <v/>
      </c>
      <c r="G32" s="128" t="str">
        <f>IF(エントリーシート団体用No.2!H21="","",エントリーシート団体用No.2!H21)</f>
        <v/>
      </c>
      <c r="H32" s="128" t="str">
        <f>IF(エントリーシート団体用No.2!I21="","",VLOOKUP(エントリーシート団体用No.2!I21,エントリーシート団体用No.2!$V$10:$W$17,2,FALSE))</f>
        <v/>
      </c>
      <c r="I32" s="128" t="str">
        <f>IF(エントリーシート団体用No.2!J21="","",エントリーシート団体用No.2!J21)</f>
        <v/>
      </c>
      <c r="J32" s="128" t="str">
        <f>IF(エントリーシート団体用No.2!K21="","",エントリーシート団体用No.2!K21)</f>
        <v/>
      </c>
      <c r="K32" s="128" t="str">
        <f>IF(エントリーシート団体用No.2!L21="","",エントリーシート団体用No.2!L21)</f>
        <v/>
      </c>
      <c r="L32" s="128" t="str">
        <f>IF(エントリーシート団体用No.2!M21="","",エントリーシート団体用No.2!M21)</f>
        <v/>
      </c>
      <c r="M32" s="128" t="str">
        <f>IF(エントリーシート団体用No.2!N21="","",エントリーシート団体用No.2!N21)</f>
        <v/>
      </c>
      <c r="N32" s="128" t="str">
        <f>IF(エントリーシート団体用No.2!O21="","",エントリーシート団体用No.2!O21)</f>
        <v/>
      </c>
      <c r="O32" s="5" t="str">
        <f>IF(エントリーシート団体用No.2!$D$4="","",エントリーシート団体用No.2!$D$4)</f>
        <v/>
      </c>
    </row>
    <row r="33" spans="1:15" x14ac:dyDescent="0.15">
      <c r="A33" s="134"/>
      <c r="B33" s="130">
        <v>32</v>
      </c>
      <c r="C33" s="133" t="str">
        <f>IF(エントリーシート団体用No.2!C22="","",エントリーシート団体用No.2!C22)</f>
        <v/>
      </c>
      <c r="D33" s="128" t="str">
        <f>IF(エントリーシート団体用No.2!D22="","",エントリーシート団体用No.2!D22)</f>
        <v/>
      </c>
      <c r="E33" s="128" t="str">
        <f>IF(エントリーシート団体用No.2!F22="","",VLOOKUP(エントリーシート団体用No.2!F22,エントリーシート団体用No.2!$R$10:$S$26,2,FALSE))</f>
        <v/>
      </c>
      <c r="F33" s="128" t="str">
        <f>IF(エントリーシート団体用No.2!G22="","",VLOOKUP(エントリーシート団体用No.2!G22,エントリーシート団体用No.2!$V$10:$W$17,2,FALSE))</f>
        <v/>
      </c>
      <c r="G33" s="128" t="str">
        <f>IF(エントリーシート団体用No.2!H22="","",エントリーシート団体用No.2!H22)</f>
        <v/>
      </c>
      <c r="H33" s="128" t="str">
        <f>IF(エントリーシート団体用No.2!I22="","",VLOOKUP(エントリーシート団体用No.2!I22,エントリーシート団体用No.2!$V$10:$W$17,2,FALSE))</f>
        <v/>
      </c>
      <c r="I33" s="128" t="str">
        <f>IF(エントリーシート団体用No.2!J22="","",エントリーシート団体用No.2!J22)</f>
        <v/>
      </c>
      <c r="J33" s="128" t="str">
        <f>IF(エントリーシート団体用No.2!K22="","",エントリーシート団体用No.2!K22)</f>
        <v/>
      </c>
      <c r="K33" s="128" t="str">
        <f>IF(エントリーシート団体用No.2!L22="","",エントリーシート団体用No.2!L22)</f>
        <v/>
      </c>
      <c r="L33" s="128" t="str">
        <f>IF(エントリーシート団体用No.2!M22="","",エントリーシート団体用No.2!M22)</f>
        <v/>
      </c>
      <c r="M33" s="128" t="str">
        <f>IF(エントリーシート団体用No.2!N22="","",エントリーシート団体用No.2!N22)</f>
        <v/>
      </c>
      <c r="N33" s="128" t="str">
        <f>IF(エントリーシート団体用No.2!O22="","",エントリーシート団体用No.2!O22)</f>
        <v/>
      </c>
      <c r="O33" s="5" t="str">
        <f>IF(エントリーシート団体用No.2!$D$4="","",エントリーシート団体用No.2!$D$4)</f>
        <v/>
      </c>
    </row>
    <row r="34" spans="1:15" x14ac:dyDescent="0.15">
      <c r="A34" s="134"/>
      <c r="B34" s="130">
        <v>33</v>
      </c>
      <c r="C34" s="133" t="str">
        <f>IF(エントリーシート団体用No.2!C23="","",エントリーシート団体用No.2!C23)</f>
        <v/>
      </c>
      <c r="D34" s="128" t="str">
        <f>IF(エントリーシート団体用No.2!D23="","",エントリーシート団体用No.2!D23)</f>
        <v/>
      </c>
      <c r="E34" s="128" t="str">
        <f>IF(エントリーシート団体用No.2!F23="","",VLOOKUP(エントリーシート団体用No.2!F23,エントリーシート団体用No.2!$R$10:$S$26,2,FALSE))</f>
        <v/>
      </c>
      <c r="F34" s="128" t="str">
        <f>IF(エントリーシート団体用No.2!G23="","",VLOOKUP(エントリーシート団体用No.2!G23,エントリーシート団体用No.2!$V$10:$W$17,2,FALSE))</f>
        <v/>
      </c>
      <c r="G34" s="128" t="str">
        <f>IF(エントリーシート団体用No.2!H23="","",エントリーシート団体用No.2!H23)</f>
        <v/>
      </c>
      <c r="H34" s="128" t="str">
        <f>IF(エントリーシート団体用No.2!I23="","",VLOOKUP(エントリーシート団体用No.2!I23,エントリーシート団体用No.2!$V$10:$W$17,2,FALSE))</f>
        <v/>
      </c>
      <c r="I34" s="128" t="str">
        <f>IF(エントリーシート団体用No.2!J23="","",エントリーシート団体用No.2!J23)</f>
        <v/>
      </c>
      <c r="J34" s="128" t="str">
        <f>IF(エントリーシート団体用No.2!K23="","",エントリーシート団体用No.2!K23)</f>
        <v/>
      </c>
      <c r="K34" s="128" t="str">
        <f>IF(エントリーシート団体用No.2!L23="","",エントリーシート団体用No.2!L23)</f>
        <v/>
      </c>
      <c r="L34" s="128" t="str">
        <f>IF(エントリーシート団体用No.2!M23="","",エントリーシート団体用No.2!M23)</f>
        <v/>
      </c>
      <c r="M34" s="128" t="str">
        <f>IF(エントリーシート団体用No.2!N23="","",エントリーシート団体用No.2!N23)</f>
        <v/>
      </c>
      <c r="N34" s="128" t="str">
        <f>IF(エントリーシート団体用No.2!O23="","",エントリーシート団体用No.2!O23)</f>
        <v/>
      </c>
      <c r="O34" s="5" t="str">
        <f>IF(エントリーシート団体用No.2!$D$4="","",エントリーシート団体用No.2!$D$4)</f>
        <v/>
      </c>
    </row>
    <row r="35" spans="1:15" x14ac:dyDescent="0.15">
      <c r="A35" s="134"/>
      <c r="B35" s="130">
        <v>34</v>
      </c>
      <c r="C35" s="133" t="str">
        <f>IF(エントリーシート団体用No.2!C24="","",エントリーシート団体用No.2!C24)</f>
        <v/>
      </c>
      <c r="D35" s="128" t="str">
        <f>IF(エントリーシート団体用No.2!D24="","",エントリーシート団体用No.2!D24)</f>
        <v/>
      </c>
      <c r="E35" s="128" t="str">
        <f>IF(エントリーシート団体用No.2!F24="","",VLOOKUP(エントリーシート団体用No.2!F24,エントリーシート団体用No.2!$R$10:$S$26,2,FALSE))</f>
        <v/>
      </c>
      <c r="F35" s="128" t="str">
        <f>IF(エントリーシート団体用No.2!G24="","",VLOOKUP(エントリーシート団体用No.2!G24,エントリーシート団体用No.2!$V$10:$W$17,2,FALSE))</f>
        <v/>
      </c>
      <c r="G35" s="128" t="str">
        <f>IF(エントリーシート団体用No.2!H24="","",エントリーシート団体用No.2!H24)</f>
        <v/>
      </c>
      <c r="H35" s="128" t="str">
        <f>IF(エントリーシート団体用No.2!I24="","",VLOOKUP(エントリーシート団体用No.2!I24,エントリーシート団体用No.2!$V$10:$W$17,2,FALSE))</f>
        <v/>
      </c>
      <c r="I35" s="128" t="str">
        <f>IF(エントリーシート団体用No.2!J24="","",エントリーシート団体用No.2!J24)</f>
        <v/>
      </c>
      <c r="J35" s="128" t="str">
        <f>IF(エントリーシート団体用No.2!K24="","",エントリーシート団体用No.2!K24)</f>
        <v/>
      </c>
      <c r="K35" s="128" t="str">
        <f>IF(エントリーシート団体用No.2!L24="","",エントリーシート団体用No.2!L24)</f>
        <v/>
      </c>
      <c r="L35" s="128" t="str">
        <f>IF(エントリーシート団体用No.2!M24="","",エントリーシート団体用No.2!M24)</f>
        <v/>
      </c>
      <c r="M35" s="128" t="str">
        <f>IF(エントリーシート団体用No.2!N24="","",エントリーシート団体用No.2!N24)</f>
        <v/>
      </c>
      <c r="N35" s="128" t="str">
        <f>IF(エントリーシート団体用No.2!O24="","",エントリーシート団体用No.2!O24)</f>
        <v/>
      </c>
      <c r="O35" s="5" t="str">
        <f>IF(エントリーシート団体用No.2!$D$4="","",エントリーシート団体用No.2!$D$4)</f>
        <v/>
      </c>
    </row>
    <row r="36" spans="1:15" x14ac:dyDescent="0.15">
      <c r="A36" s="134"/>
      <c r="B36" s="130">
        <v>35</v>
      </c>
      <c r="C36" s="133" t="str">
        <f>IF(エントリーシート団体用No.2!C25="","",エントリーシート団体用No.2!C25)</f>
        <v/>
      </c>
      <c r="D36" s="128" t="str">
        <f>IF(エントリーシート団体用No.2!D25="","",エントリーシート団体用No.2!D25)</f>
        <v/>
      </c>
      <c r="E36" s="128" t="str">
        <f>IF(エントリーシート団体用No.2!F25="","",VLOOKUP(エントリーシート団体用No.2!F25,エントリーシート団体用No.2!$R$10:$S$26,2,FALSE))</f>
        <v/>
      </c>
      <c r="F36" s="128" t="str">
        <f>IF(エントリーシート団体用No.2!G25="","",VLOOKUP(エントリーシート団体用No.2!G25,エントリーシート団体用No.2!$V$10:$W$17,2,FALSE))</f>
        <v/>
      </c>
      <c r="G36" s="128" t="str">
        <f>IF(エントリーシート団体用No.2!H25="","",エントリーシート団体用No.2!H25)</f>
        <v/>
      </c>
      <c r="H36" s="128" t="str">
        <f>IF(エントリーシート団体用No.2!I25="","",VLOOKUP(エントリーシート団体用No.2!I25,エントリーシート団体用No.2!$V$10:$W$17,2,FALSE))</f>
        <v/>
      </c>
      <c r="I36" s="128" t="str">
        <f>IF(エントリーシート団体用No.2!J25="","",エントリーシート団体用No.2!J25)</f>
        <v/>
      </c>
      <c r="J36" s="128" t="str">
        <f>IF(エントリーシート団体用No.2!K25="","",エントリーシート団体用No.2!K25)</f>
        <v/>
      </c>
      <c r="K36" s="128" t="str">
        <f>IF(エントリーシート団体用No.2!L25="","",エントリーシート団体用No.2!L25)</f>
        <v/>
      </c>
      <c r="L36" s="128" t="str">
        <f>IF(エントリーシート団体用No.2!M25="","",エントリーシート団体用No.2!M25)</f>
        <v/>
      </c>
      <c r="M36" s="128" t="str">
        <f>IF(エントリーシート団体用No.2!N25="","",エントリーシート団体用No.2!N25)</f>
        <v/>
      </c>
      <c r="N36" s="128" t="str">
        <f>IF(エントリーシート団体用No.2!O25="","",エントリーシート団体用No.2!O25)</f>
        <v/>
      </c>
      <c r="O36" s="5" t="str">
        <f>IF(エントリーシート団体用No.2!$D$4="","",エントリーシート団体用No.2!$D$4)</f>
        <v/>
      </c>
    </row>
    <row r="37" spans="1:15" x14ac:dyDescent="0.15">
      <c r="A37" s="134"/>
      <c r="B37" s="130">
        <v>36</v>
      </c>
      <c r="C37" s="133" t="str">
        <f>IF(エントリーシート団体用No.2!C26="","",エントリーシート団体用No.2!C26)</f>
        <v/>
      </c>
      <c r="D37" s="128" t="str">
        <f>IF(エントリーシート団体用No.2!D26="","",エントリーシート団体用No.2!D26)</f>
        <v/>
      </c>
      <c r="E37" s="128" t="str">
        <f>IF(エントリーシート団体用No.2!F26="","",VLOOKUP(エントリーシート団体用No.2!F26,エントリーシート団体用No.2!$R$10:$S$26,2,FALSE))</f>
        <v/>
      </c>
      <c r="F37" s="128" t="str">
        <f>IF(エントリーシート団体用No.2!G26="","",VLOOKUP(エントリーシート団体用No.2!G26,エントリーシート団体用No.2!$V$10:$W$17,2,FALSE))</f>
        <v/>
      </c>
      <c r="G37" s="128" t="str">
        <f>IF(エントリーシート団体用No.2!H26="","",エントリーシート団体用No.2!H26)</f>
        <v/>
      </c>
      <c r="H37" s="128" t="str">
        <f>IF(エントリーシート団体用No.2!I26="","",VLOOKUP(エントリーシート団体用No.2!I26,エントリーシート団体用No.2!$V$10:$W$17,2,FALSE))</f>
        <v/>
      </c>
      <c r="I37" s="128" t="str">
        <f>IF(エントリーシート団体用No.2!J26="","",エントリーシート団体用No.2!J26)</f>
        <v/>
      </c>
      <c r="J37" s="128" t="str">
        <f>IF(エントリーシート団体用No.2!K26="","",エントリーシート団体用No.2!K26)</f>
        <v/>
      </c>
      <c r="K37" s="128" t="str">
        <f>IF(エントリーシート団体用No.2!L26="","",エントリーシート団体用No.2!L26)</f>
        <v/>
      </c>
      <c r="L37" s="128" t="str">
        <f>IF(エントリーシート団体用No.2!M26="","",エントリーシート団体用No.2!M26)</f>
        <v/>
      </c>
      <c r="M37" s="128" t="str">
        <f>IF(エントリーシート団体用No.2!N26="","",エントリーシート団体用No.2!N26)</f>
        <v/>
      </c>
      <c r="N37" s="128" t="str">
        <f>IF(エントリーシート団体用No.2!O26="","",エントリーシート団体用No.2!O26)</f>
        <v/>
      </c>
      <c r="O37" s="5" t="str">
        <f>IF(エントリーシート団体用No.2!$D$4="","",エントリーシート団体用No.2!$D$4)</f>
        <v/>
      </c>
    </row>
    <row r="38" spans="1:15" x14ac:dyDescent="0.15">
      <c r="A38" s="134"/>
      <c r="B38" s="130">
        <v>37</v>
      </c>
      <c r="C38" s="133" t="str">
        <f>IF(エントリーシート団体用No.2!C27="","",エントリーシート団体用No.2!C27)</f>
        <v/>
      </c>
      <c r="D38" s="128" t="str">
        <f>IF(エントリーシート団体用No.2!D27="","",エントリーシート団体用No.2!D27)</f>
        <v/>
      </c>
      <c r="E38" s="128" t="str">
        <f>IF(エントリーシート団体用No.2!F27="","",VLOOKUP(エントリーシート団体用No.2!F27,エントリーシート団体用No.2!$R$10:$S$26,2,FALSE))</f>
        <v/>
      </c>
      <c r="F38" s="128" t="str">
        <f>IF(エントリーシート団体用No.2!G27="","",VLOOKUP(エントリーシート団体用No.2!G27,エントリーシート団体用No.2!$V$10:$W$17,2,FALSE))</f>
        <v/>
      </c>
      <c r="G38" s="128" t="str">
        <f>IF(エントリーシート団体用No.2!H27="","",エントリーシート団体用No.2!H27)</f>
        <v/>
      </c>
      <c r="H38" s="128" t="str">
        <f>IF(エントリーシート団体用No.2!I27="","",VLOOKUP(エントリーシート団体用No.2!I27,エントリーシート団体用No.2!$V$10:$W$17,2,FALSE))</f>
        <v/>
      </c>
      <c r="I38" s="128" t="str">
        <f>IF(エントリーシート団体用No.2!J27="","",エントリーシート団体用No.2!J27)</f>
        <v/>
      </c>
      <c r="J38" s="128" t="str">
        <f>IF(エントリーシート団体用No.2!K27="","",エントリーシート団体用No.2!K27)</f>
        <v/>
      </c>
      <c r="K38" s="128" t="str">
        <f>IF(エントリーシート団体用No.2!L27="","",エントリーシート団体用No.2!L27)</f>
        <v/>
      </c>
      <c r="L38" s="128" t="str">
        <f>IF(エントリーシート団体用No.2!M27="","",エントリーシート団体用No.2!M27)</f>
        <v/>
      </c>
      <c r="M38" s="128" t="str">
        <f>IF(エントリーシート団体用No.2!N27="","",エントリーシート団体用No.2!N27)</f>
        <v/>
      </c>
      <c r="N38" s="128" t="str">
        <f>IF(エントリーシート団体用No.2!O27="","",エントリーシート団体用No.2!O27)</f>
        <v/>
      </c>
      <c r="O38" s="5" t="str">
        <f>IF(エントリーシート団体用No.2!$D$4="","",エントリーシート団体用No.2!$D$4)</f>
        <v/>
      </c>
    </row>
    <row r="39" spans="1:15" x14ac:dyDescent="0.15">
      <c r="A39" s="134"/>
      <c r="B39" s="130">
        <v>38</v>
      </c>
      <c r="C39" s="133" t="str">
        <f>IF(エントリーシート団体用No.2!C28="","",エントリーシート団体用No.2!C28)</f>
        <v/>
      </c>
      <c r="D39" s="128" t="str">
        <f>IF(エントリーシート団体用No.2!D28="","",エントリーシート団体用No.2!D28)</f>
        <v/>
      </c>
      <c r="E39" s="128" t="str">
        <f>IF(エントリーシート団体用No.2!F28="","",VLOOKUP(エントリーシート団体用No.2!F28,エントリーシート団体用No.2!$R$10:$S$26,2,FALSE))</f>
        <v/>
      </c>
      <c r="F39" s="128" t="str">
        <f>IF(エントリーシート団体用No.2!G28="","",VLOOKUP(エントリーシート団体用No.2!G28,エントリーシート団体用No.2!$V$10:$W$17,2,FALSE))</f>
        <v/>
      </c>
      <c r="G39" s="128" t="str">
        <f>IF(エントリーシート団体用No.2!H28="","",エントリーシート団体用No.2!H28)</f>
        <v/>
      </c>
      <c r="H39" s="128" t="str">
        <f>IF(エントリーシート団体用No.2!I28="","",VLOOKUP(エントリーシート団体用No.2!I28,エントリーシート団体用No.2!$V$10:$W$17,2,FALSE))</f>
        <v/>
      </c>
      <c r="I39" s="128" t="str">
        <f>IF(エントリーシート団体用No.2!J28="","",エントリーシート団体用No.2!J28)</f>
        <v/>
      </c>
      <c r="J39" s="128" t="str">
        <f>IF(エントリーシート団体用No.2!K28="","",エントリーシート団体用No.2!K28)</f>
        <v/>
      </c>
      <c r="K39" s="128" t="str">
        <f>IF(エントリーシート団体用No.2!L28="","",エントリーシート団体用No.2!L28)</f>
        <v/>
      </c>
      <c r="L39" s="128" t="str">
        <f>IF(エントリーシート団体用No.2!M28="","",エントリーシート団体用No.2!M28)</f>
        <v/>
      </c>
      <c r="M39" s="128" t="str">
        <f>IF(エントリーシート団体用No.2!N28="","",エントリーシート団体用No.2!N28)</f>
        <v/>
      </c>
      <c r="N39" s="128" t="str">
        <f>IF(エントリーシート団体用No.2!O28="","",エントリーシート団体用No.2!O28)</f>
        <v/>
      </c>
      <c r="O39" s="5" t="str">
        <f>IF(エントリーシート団体用No.2!$D$4="","",エントリーシート団体用No.2!$D$4)</f>
        <v/>
      </c>
    </row>
    <row r="40" spans="1:15" x14ac:dyDescent="0.15">
      <c r="A40" s="134"/>
      <c r="B40" s="130">
        <v>39</v>
      </c>
      <c r="C40" s="133" t="str">
        <f>IF(エントリーシート団体用No.2!C29="","",エントリーシート団体用No.2!C29)</f>
        <v/>
      </c>
      <c r="D40" s="128" t="str">
        <f>IF(エントリーシート団体用No.2!D29="","",エントリーシート団体用No.2!D29)</f>
        <v/>
      </c>
      <c r="E40" s="128" t="str">
        <f>IF(エントリーシート団体用No.2!F29="","",VLOOKUP(エントリーシート団体用No.2!F29,エントリーシート団体用No.2!$R$10:$S$26,2,FALSE))</f>
        <v/>
      </c>
      <c r="F40" s="128" t="str">
        <f>IF(エントリーシート団体用No.2!G29="","",VLOOKUP(エントリーシート団体用No.2!G29,エントリーシート団体用No.2!$V$10:$W$17,2,FALSE))</f>
        <v/>
      </c>
      <c r="G40" s="128" t="str">
        <f>IF(エントリーシート団体用No.2!H29="","",エントリーシート団体用No.2!H29)</f>
        <v/>
      </c>
      <c r="H40" s="128" t="str">
        <f>IF(エントリーシート団体用No.2!I29="","",VLOOKUP(エントリーシート団体用No.2!I29,エントリーシート団体用No.2!$V$10:$W$17,2,FALSE))</f>
        <v/>
      </c>
      <c r="I40" s="128" t="str">
        <f>IF(エントリーシート団体用No.2!J29="","",エントリーシート団体用No.2!J29)</f>
        <v/>
      </c>
      <c r="J40" s="128" t="str">
        <f>IF(エントリーシート団体用No.2!K29="","",エントリーシート団体用No.2!K29)</f>
        <v/>
      </c>
      <c r="K40" s="128" t="str">
        <f>IF(エントリーシート団体用No.2!L29="","",エントリーシート団体用No.2!L29)</f>
        <v/>
      </c>
      <c r="L40" s="128" t="str">
        <f>IF(エントリーシート団体用No.2!M29="","",エントリーシート団体用No.2!M29)</f>
        <v/>
      </c>
      <c r="M40" s="128" t="str">
        <f>IF(エントリーシート団体用No.2!N29="","",エントリーシート団体用No.2!N29)</f>
        <v/>
      </c>
      <c r="N40" s="128" t="str">
        <f>IF(エントリーシート団体用No.2!O29="","",エントリーシート団体用No.2!O29)</f>
        <v/>
      </c>
      <c r="O40" s="5" t="str">
        <f>IF(エントリーシート団体用No.2!$D$4="","",エントリーシート団体用No.2!$D$4)</f>
        <v/>
      </c>
    </row>
    <row r="41" spans="1:15" x14ac:dyDescent="0.15">
      <c r="A41" s="135"/>
      <c r="B41" s="130">
        <v>40</v>
      </c>
      <c r="C41" s="133" t="str">
        <f>IF(エントリーシート団体用No.2!C30="","",エントリーシート団体用No.2!C30)</f>
        <v/>
      </c>
      <c r="D41" s="128" t="str">
        <f>IF(エントリーシート団体用No.2!D30="","",エントリーシート団体用No.2!D30)</f>
        <v/>
      </c>
      <c r="E41" s="128" t="str">
        <f>IF(エントリーシート団体用No.2!F30="","",VLOOKUP(エントリーシート団体用No.2!F30,エントリーシート団体用No.2!$R$10:$S$26,2,FALSE))</f>
        <v/>
      </c>
      <c r="F41" s="128" t="str">
        <f>IF(エントリーシート団体用No.2!G30="","",VLOOKUP(エントリーシート団体用No.2!G30,エントリーシート団体用No.2!$V$10:$W$17,2,FALSE))</f>
        <v/>
      </c>
      <c r="G41" s="128" t="str">
        <f>IF(エントリーシート団体用No.2!H30="","",エントリーシート団体用No.2!H30)</f>
        <v/>
      </c>
      <c r="H41" s="128" t="str">
        <f>IF(エントリーシート団体用No.2!I30="","",VLOOKUP(エントリーシート団体用No.2!I30,エントリーシート団体用No.2!$V$10:$W$17,2,FALSE))</f>
        <v/>
      </c>
      <c r="I41" s="128" t="str">
        <f>IF(エントリーシート団体用No.2!J30="","",エントリーシート団体用No.2!J30)</f>
        <v/>
      </c>
      <c r="J41" s="128" t="str">
        <f>IF(エントリーシート団体用No.2!K30="","",エントリーシート団体用No.2!K30)</f>
        <v/>
      </c>
      <c r="K41" s="128" t="str">
        <f>IF(エントリーシート団体用No.2!L30="","",エントリーシート団体用No.2!L30)</f>
        <v/>
      </c>
      <c r="L41" s="128" t="str">
        <f>IF(エントリーシート団体用No.2!M30="","",エントリーシート団体用No.2!M30)</f>
        <v/>
      </c>
      <c r="M41" s="128" t="str">
        <f>IF(エントリーシート団体用No.2!N30="","",エントリーシート団体用No.2!N30)</f>
        <v/>
      </c>
      <c r="N41" s="128" t="str">
        <f>IF(エントリーシート団体用No.2!O30="","",エントリーシート団体用No.2!O30)</f>
        <v/>
      </c>
      <c r="O41" s="5" t="str">
        <f>IF(エントリーシート団体用No.2!$D$4="","",エントリーシート団体用No.2!$D$4)</f>
        <v/>
      </c>
    </row>
    <row r="42" spans="1:15" x14ac:dyDescent="0.15">
      <c r="A42" s="129" t="s">
        <v>118</v>
      </c>
      <c r="B42" s="130">
        <v>41</v>
      </c>
      <c r="C42" s="130" t="str">
        <f>IF(エントリーシート団体用No.3!C11="","",エントリーシート団体用No.3!C11)</f>
        <v/>
      </c>
      <c r="D42" s="128" t="str">
        <f>IF(エントリーシート団体用No.3!D11="","",エントリーシート団体用No.3!D11)</f>
        <v/>
      </c>
      <c r="E42" s="128" t="str">
        <f>IF(エントリーシート団体用No.3!F11="","",VLOOKUP(エントリーシート団体用No.3!F11,エントリーシート団体用No.3!$R$10:$S$26,2,FALSE))</f>
        <v/>
      </c>
      <c r="F42" s="128" t="str">
        <f>IF(エントリーシート団体用No.3!G11="","",VLOOKUP(エントリーシート団体用No.3!G11,エントリーシート団体用No.3!$V$10:$W$17,2,FALSE))</f>
        <v/>
      </c>
      <c r="G42" s="128" t="str">
        <f>IF(エントリーシート団体用No.3!H11="","",エントリーシート団体用No.3!H11)</f>
        <v/>
      </c>
      <c r="H42" s="128" t="str">
        <f>IF(エントリーシート団体用No.3!I11="","",VLOOKUP(エントリーシート団体用No.3!I11,エントリーシート団体用No.3!$V$10:$W$17,2,FALSE))</f>
        <v/>
      </c>
      <c r="I42" s="128" t="str">
        <f>IF(エントリーシート団体用No.3!J11="","",エントリーシート団体用No.3!J11)</f>
        <v/>
      </c>
      <c r="J42" s="128" t="str">
        <f>IF(エントリーシート団体用No.3!K11="","",エントリーシート団体用No.3!K11)</f>
        <v/>
      </c>
      <c r="K42" s="128" t="str">
        <f>IF(エントリーシート団体用No.3!L11="","",エントリーシート団体用No.3!L11)</f>
        <v/>
      </c>
      <c r="L42" s="128" t="str">
        <f>IF(エントリーシート団体用No.3!M11="","",エントリーシート団体用No.3!M11)</f>
        <v/>
      </c>
      <c r="M42" s="128" t="str">
        <f>IF(エントリーシート団体用No.3!N11="","",エントリーシート団体用No.3!N11)</f>
        <v/>
      </c>
      <c r="N42" s="128" t="str">
        <f>IF(エントリーシート団体用No.3!O11="","",エントリーシート団体用No.3!O11)</f>
        <v/>
      </c>
      <c r="O42" s="5" t="str">
        <f>IF(エントリーシート団体用No.3!$D$4="","",エントリーシート団体用No.3!$D$4)</f>
        <v/>
      </c>
    </row>
    <row r="43" spans="1:15" x14ac:dyDescent="0.15">
      <c r="A43" s="129"/>
      <c r="B43" s="130">
        <v>42</v>
      </c>
      <c r="C43" s="130" t="str">
        <f>IF(エントリーシート団体用No.3!C12="","",エントリーシート団体用No.3!C12)</f>
        <v/>
      </c>
      <c r="D43" s="128" t="str">
        <f>IF(エントリーシート団体用No.3!D12="","",エントリーシート団体用No.3!D12)</f>
        <v/>
      </c>
      <c r="E43" s="128" t="str">
        <f>IF(エントリーシート団体用No.3!F12="","",VLOOKUP(エントリーシート団体用No.3!F12,エントリーシート団体用No.3!$R$10:$S$26,2,FALSE))</f>
        <v/>
      </c>
      <c r="F43" s="128" t="str">
        <f>IF(エントリーシート団体用No.3!G12="","",VLOOKUP(エントリーシート団体用No.3!G12,エントリーシート団体用No.3!$V$10:$W$17,2,FALSE))</f>
        <v/>
      </c>
      <c r="G43" s="128" t="str">
        <f>IF(エントリーシート団体用No.3!H12="","",エントリーシート団体用No.3!H12)</f>
        <v/>
      </c>
      <c r="H43" s="128" t="str">
        <f>IF(エントリーシート団体用No.3!I12="","",VLOOKUP(エントリーシート団体用No.3!I12,エントリーシート団体用No.3!$V$10:$W$17,2,FALSE))</f>
        <v/>
      </c>
      <c r="I43" s="128" t="str">
        <f>IF(エントリーシート団体用No.3!J12="","",エントリーシート団体用No.3!J12)</f>
        <v/>
      </c>
      <c r="J43" s="128" t="str">
        <f>IF(エントリーシート団体用No.3!K12="","",エントリーシート団体用No.3!K12)</f>
        <v/>
      </c>
      <c r="K43" s="128" t="str">
        <f>IF(エントリーシート団体用No.3!L12="","",エントリーシート団体用No.3!L12)</f>
        <v/>
      </c>
      <c r="L43" s="128" t="str">
        <f>IF(エントリーシート団体用No.3!M12="","",エントリーシート団体用No.3!M12)</f>
        <v/>
      </c>
      <c r="M43" s="128" t="str">
        <f>IF(エントリーシート団体用No.3!N12="","",エントリーシート団体用No.3!N12)</f>
        <v/>
      </c>
      <c r="N43" s="128" t="str">
        <f>IF(エントリーシート団体用No.3!O12="","",エントリーシート団体用No.3!O12)</f>
        <v/>
      </c>
      <c r="O43" s="5" t="str">
        <f>IF(エントリーシート団体用No.3!$D$4="","",エントリーシート団体用No.3!$D$4)</f>
        <v/>
      </c>
    </row>
    <row r="44" spans="1:15" x14ac:dyDescent="0.15">
      <c r="A44" s="129"/>
      <c r="B44" s="130">
        <v>43</v>
      </c>
      <c r="C44" s="130" t="str">
        <f>IF(エントリーシート団体用No.3!C13="","",エントリーシート団体用No.3!C13)</f>
        <v/>
      </c>
      <c r="D44" s="128" t="str">
        <f>IF(エントリーシート団体用No.3!D13="","",エントリーシート団体用No.3!D13)</f>
        <v/>
      </c>
      <c r="E44" s="128" t="str">
        <f>IF(エントリーシート団体用No.3!F13="","",VLOOKUP(エントリーシート団体用No.3!F13,エントリーシート団体用No.3!$R$10:$S$26,2,FALSE))</f>
        <v/>
      </c>
      <c r="F44" s="128" t="str">
        <f>IF(エントリーシート団体用No.3!G13="","",VLOOKUP(エントリーシート団体用No.3!G13,エントリーシート団体用No.3!$V$10:$W$17,2,FALSE))</f>
        <v/>
      </c>
      <c r="G44" s="128" t="str">
        <f>IF(エントリーシート団体用No.3!H13="","",エントリーシート団体用No.3!H13)</f>
        <v/>
      </c>
      <c r="H44" s="128" t="str">
        <f>IF(エントリーシート団体用No.3!I13="","",VLOOKUP(エントリーシート団体用No.3!I13,エントリーシート団体用No.3!$V$10:$W$17,2,FALSE))</f>
        <v/>
      </c>
      <c r="I44" s="128" t="str">
        <f>IF(エントリーシート団体用No.3!J13="","",エントリーシート団体用No.3!J13)</f>
        <v/>
      </c>
      <c r="J44" s="128" t="str">
        <f>IF(エントリーシート団体用No.3!K13="","",エントリーシート団体用No.3!K13)</f>
        <v/>
      </c>
      <c r="K44" s="128" t="str">
        <f>IF(エントリーシート団体用No.3!L13="","",エントリーシート団体用No.3!L13)</f>
        <v/>
      </c>
      <c r="L44" s="128" t="str">
        <f>IF(エントリーシート団体用No.3!M13="","",エントリーシート団体用No.3!M13)</f>
        <v/>
      </c>
      <c r="M44" s="128" t="str">
        <f>IF(エントリーシート団体用No.3!N13="","",エントリーシート団体用No.3!N13)</f>
        <v/>
      </c>
      <c r="N44" s="128" t="str">
        <f>IF(エントリーシート団体用No.3!O13="","",エントリーシート団体用No.3!O13)</f>
        <v/>
      </c>
      <c r="O44" s="5" t="str">
        <f>IF(エントリーシート団体用No.3!$D$4="","",エントリーシート団体用No.3!$D$4)</f>
        <v/>
      </c>
    </row>
    <row r="45" spans="1:15" x14ac:dyDescent="0.15">
      <c r="A45" s="129"/>
      <c r="B45" s="130">
        <v>44</v>
      </c>
      <c r="C45" s="130" t="str">
        <f>IF(エントリーシート団体用No.3!C14="","",エントリーシート団体用No.3!C14)</f>
        <v/>
      </c>
      <c r="D45" s="128" t="str">
        <f>IF(エントリーシート団体用No.3!D14="","",エントリーシート団体用No.3!D14)</f>
        <v/>
      </c>
      <c r="E45" s="128" t="str">
        <f>IF(エントリーシート団体用No.3!F14="","",VLOOKUP(エントリーシート団体用No.3!F14,エントリーシート団体用No.3!$R$10:$S$26,2,FALSE))</f>
        <v/>
      </c>
      <c r="F45" s="128" t="str">
        <f>IF(エントリーシート団体用No.3!G14="","",VLOOKUP(エントリーシート団体用No.3!G14,エントリーシート団体用No.3!$V$10:$W$17,2,FALSE))</f>
        <v/>
      </c>
      <c r="G45" s="128" t="str">
        <f>IF(エントリーシート団体用No.3!H14="","",エントリーシート団体用No.3!H14)</f>
        <v/>
      </c>
      <c r="H45" s="128" t="str">
        <f>IF(エントリーシート団体用No.3!I14="","",VLOOKUP(エントリーシート団体用No.3!I14,エントリーシート団体用No.3!$V$10:$W$17,2,FALSE))</f>
        <v/>
      </c>
      <c r="I45" s="128" t="str">
        <f>IF(エントリーシート団体用No.3!J14="","",エントリーシート団体用No.3!J14)</f>
        <v/>
      </c>
      <c r="J45" s="128" t="str">
        <f>IF(エントリーシート団体用No.3!K14="","",エントリーシート団体用No.3!K14)</f>
        <v/>
      </c>
      <c r="K45" s="128" t="str">
        <f>IF(エントリーシート団体用No.3!L14="","",エントリーシート団体用No.3!L14)</f>
        <v/>
      </c>
      <c r="L45" s="128" t="str">
        <f>IF(エントリーシート団体用No.3!M14="","",エントリーシート団体用No.3!M14)</f>
        <v/>
      </c>
      <c r="M45" s="128" t="str">
        <f>IF(エントリーシート団体用No.3!N14="","",エントリーシート団体用No.3!N14)</f>
        <v/>
      </c>
      <c r="N45" s="128" t="str">
        <f>IF(エントリーシート団体用No.3!O14="","",エントリーシート団体用No.3!O14)</f>
        <v/>
      </c>
      <c r="O45" s="5" t="str">
        <f>IF(エントリーシート団体用No.3!$D$4="","",エントリーシート団体用No.3!$D$4)</f>
        <v/>
      </c>
    </row>
    <row r="46" spans="1:15" x14ac:dyDescent="0.15">
      <c r="A46" s="129"/>
      <c r="B46" s="130">
        <v>45</v>
      </c>
      <c r="C46" s="130" t="str">
        <f>IF(エントリーシート団体用No.3!C15="","",エントリーシート団体用No.3!C15)</f>
        <v/>
      </c>
      <c r="D46" s="128" t="str">
        <f>IF(エントリーシート団体用No.3!D15="","",エントリーシート団体用No.3!D15)</f>
        <v/>
      </c>
      <c r="E46" s="128" t="str">
        <f>IF(エントリーシート団体用No.3!F15="","",VLOOKUP(エントリーシート団体用No.3!F15,エントリーシート団体用No.3!$R$10:$S$26,2,FALSE))</f>
        <v/>
      </c>
      <c r="F46" s="128" t="str">
        <f>IF(エントリーシート団体用No.3!G15="","",VLOOKUP(エントリーシート団体用No.3!G15,エントリーシート団体用No.3!$V$10:$W$17,2,FALSE))</f>
        <v/>
      </c>
      <c r="G46" s="128" t="str">
        <f>IF(エントリーシート団体用No.3!H15="","",エントリーシート団体用No.3!H15)</f>
        <v/>
      </c>
      <c r="H46" s="128" t="str">
        <f>IF(エントリーシート団体用No.3!I15="","",VLOOKUP(エントリーシート団体用No.3!I15,エントリーシート団体用No.3!$V$10:$W$17,2,FALSE))</f>
        <v/>
      </c>
      <c r="I46" s="128" t="str">
        <f>IF(エントリーシート団体用No.3!J15="","",エントリーシート団体用No.3!J15)</f>
        <v/>
      </c>
      <c r="J46" s="128" t="str">
        <f>IF(エントリーシート団体用No.3!K15="","",エントリーシート団体用No.3!K15)</f>
        <v/>
      </c>
      <c r="K46" s="128" t="str">
        <f>IF(エントリーシート団体用No.3!L15="","",エントリーシート団体用No.3!L15)</f>
        <v/>
      </c>
      <c r="L46" s="128" t="str">
        <f>IF(エントリーシート団体用No.3!M15="","",エントリーシート団体用No.3!M15)</f>
        <v/>
      </c>
      <c r="M46" s="128" t="str">
        <f>IF(エントリーシート団体用No.3!N15="","",エントリーシート団体用No.3!N15)</f>
        <v/>
      </c>
      <c r="N46" s="128" t="str">
        <f>IF(エントリーシート団体用No.3!O15="","",エントリーシート団体用No.3!O15)</f>
        <v/>
      </c>
      <c r="O46" s="5" t="str">
        <f>IF(エントリーシート団体用No.3!$D$4="","",エントリーシート団体用No.3!$D$4)</f>
        <v/>
      </c>
    </row>
    <row r="47" spans="1:15" x14ac:dyDescent="0.15">
      <c r="A47" s="129"/>
      <c r="B47" s="130">
        <v>46</v>
      </c>
      <c r="C47" s="130" t="str">
        <f>IF(エントリーシート団体用No.3!C16="","",エントリーシート団体用No.3!C16)</f>
        <v/>
      </c>
      <c r="D47" s="128" t="str">
        <f>IF(エントリーシート団体用No.3!D16="","",エントリーシート団体用No.3!D16)</f>
        <v/>
      </c>
      <c r="E47" s="128" t="str">
        <f>IF(エントリーシート団体用No.3!F16="","",VLOOKUP(エントリーシート団体用No.3!F16,エントリーシート団体用No.3!$R$10:$S$26,2,FALSE))</f>
        <v/>
      </c>
      <c r="F47" s="128" t="str">
        <f>IF(エントリーシート団体用No.3!G16="","",VLOOKUP(エントリーシート団体用No.3!G16,エントリーシート団体用No.3!$V$10:$W$17,2,FALSE))</f>
        <v/>
      </c>
      <c r="G47" s="128" t="str">
        <f>IF(エントリーシート団体用No.3!H16="","",エントリーシート団体用No.3!H16)</f>
        <v/>
      </c>
      <c r="H47" s="128" t="str">
        <f>IF(エントリーシート団体用No.3!I16="","",VLOOKUP(エントリーシート団体用No.3!I16,エントリーシート団体用No.3!$V$10:$W$17,2,FALSE))</f>
        <v/>
      </c>
      <c r="I47" s="128" t="str">
        <f>IF(エントリーシート団体用No.3!J16="","",エントリーシート団体用No.3!J16)</f>
        <v/>
      </c>
      <c r="J47" s="128" t="str">
        <f>IF(エントリーシート団体用No.3!K16="","",エントリーシート団体用No.3!K16)</f>
        <v/>
      </c>
      <c r="K47" s="128" t="str">
        <f>IF(エントリーシート団体用No.3!L16="","",エントリーシート団体用No.3!L16)</f>
        <v/>
      </c>
      <c r="L47" s="128" t="str">
        <f>IF(エントリーシート団体用No.3!M16="","",エントリーシート団体用No.3!M16)</f>
        <v/>
      </c>
      <c r="M47" s="128" t="str">
        <f>IF(エントリーシート団体用No.3!N16="","",エントリーシート団体用No.3!N16)</f>
        <v/>
      </c>
      <c r="N47" s="128" t="str">
        <f>IF(エントリーシート団体用No.3!O16="","",エントリーシート団体用No.3!O16)</f>
        <v/>
      </c>
      <c r="O47" s="5" t="str">
        <f>IF(エントリーシート団体用No.3!$D$4="","",エントリーシート団体用No.3!$D$4)</f>
        <v/>
      </c>
    </row>
    <row r="48" spans="1:15" x14ac:dyDescent="0.15">
      <c r="A48" s="129"/>
      <c r="B48" s="130">
        <v>47</v>
      </c>
      <c r="C48" s="130" t="str">
        <f>IF(エントリーシート団体用No.3!C17="","",エントリーシート団体用No.3!C17)</f>
        <v/>
      </c>
      <c r="D48" s="128" t="str">
        <f>IF(エントリーシート団体用No.3!D17="","",エントリーシート団体用No.3!D17)</f>
        <v/>
      </c>
      <c r="E48" s="128" t="str">
        <f>IF(エントリーシート団体用No.3!F17="","",VLOOKUP(エントリーシート団体用No.3!F17,エントリーシート団体用No.3!$R$10:$S$26,2,FALSE))</f>
        <v/>
      </c>
      <c r="F48" s="128" t="str">
        <f>IF(エントリーシート団体用No.3!G17="","",VLOOKUP(エントリーシート団体用No.3!G17,エントリーシート団体用No.3!$V$10:$W$17,2,FALSE))</f>
        <v/>
      </c>
      <c r="G48" s="128" t="str">
        <f>IF(エントリーシート団体用No.3!H17="","",エントリーシート団体用No.3!H17)</f>
        <v/>
      </c>
      <c r="H48" s="128" t="str">
        <f>IF(エントリーシート団体用No.3!I17="","",VLOOKUP(エントリーシート団体用No.3!I17,エントリーシート団体用No.3!$V$10:$W$17,2,FALSE))</f>
        <v/>
      </c>
      <c r="I48" s="128" t="str">
        <f>IF(エントリーシート団体用No.3!J17="","",エントリーシート団体用No.3!J17)</f>
        <v/>
      </c>
      <c r="J48" s="128" t="str">
        <f>IF(エントリーシート団体用No.3!K17="","",エントリーシート団体用No.3!K17)</f>
        <v/>
      </c>
      <c r="K48" s="128" t="str">
        <f>IF(エントリーシート団体用No.3!L17="","",エントリーシート団体用No.3!L17)</f>
        <v/>
      </c>
      <c r="L48" s="128" t="str">
        <f>IF(エントリーシート団体用No.3!M17="","",エントリーシート団体用No.3!M17)</f>
        <v/>
      </c>
      <c r="M48" s="128" t="str">
        <f>IF(エントリーシート団体用No.3!N17="","",エントリーシート団体用No.3!N17)</f>
        <v/>
      </c>
      <c r="N48" s="128" t="str">
        <f>IF(エントリーシート団体用No.3!O17="","",エントリーシート団体用No.3!O17)</f>
        <v/>
      </c>
      <c r="O48" s="5" t="str">
        <f>IF(エントリーシート団体用No.3!$D$4="","",エントリーシート団体用No.3!$D$4)</f>
        <v/>
      </c>
    </row>
    <row r="49" spans="1:15" x14ac:dyDescent="0.15">
      <c r="A49" s="129"/>
      <c r="B49" s="130">
        <v>48</v>
      </c>
      <c r="C49" s="130" t="str">
        <f>IF(エントリーシート団体用No.3!C18="","",エントリーシート団体用No.3!C18)</f>
        <v/>
      </c>
      <c r="D49" s="128" t="str">
        <f>IF(エントリーシート団体用No.3!D18="","",エントリーシート団体用No.3!D18)</f>
        <v/>
      </c>
      <c r="E49" s="128" t="str">
        <f>IF(エントリーシート団体用No.3!F18="","",VLOOKUP(エントリーシート団体用No.3!F18,エントリーシート団体用No.3!$R$10:$S$26,2,FALSE))</f>
        <v/>
      </c>
      <c r="F49" s="128" t="str">
        <f>IF(エントリーシート団体用No.3!G18="","",VLOOKUP(エントリーシート団体用No.3!G18,エントリーシート団体用No.3!$V$10:$W$17,2,FALSE))</f>
        <v/>
      </c>
      <c r="G49" s="128" t="str">
        <f>IF(エントリーシート団体用No.3!H18="","",エントリーシート団体用No.3!H18)</f>
        <v/>
      </c>
      <c r="H49" s="128" t="str">
        <f>IF(エントリーシート団体用No.3!I18="","",VLOOKUP(エントリーシート団体用No.3!I18,エントリーシート団体用No.3!$V$10:$W$17,2,FALSE))</f>
        <v/>
      </c>
      <c r="I49" s="128" t="str">
        <f>IF(エントリーシート団体用No.3!J18="","",エントリーシート団体用No.3!J18)</f>
        <v/>
      </c>
      <c r="J49" s="128" t="str">
        <f>IF(エントリーシート団体用No.3!K18="","",エントリーシート団体用No.3!K18)</f>
        <v/>
      </c>
      <c r="K49" s="128" t="str">
        <f>IF(エントリーシート団体用No.3!L18="","",エントリーシート団体用No.3!L18)</f>
        <v/>
      </c>
      <c r="L49" s="128" t="str">
        <f>IF(エントリーシート団体用No.3!M18="","",エントリーシート団体用No.3!M18)</f>
        <v/>
      </c>
      <c r="M49" s="128" t="str">
        <f>IF(エントリーシート団体用No.3!N18="","",エントリーシート団体用No.3!N18)</f>
        <v/>
      </c>
      <c r="N49" s="128" t="str">
        <f>IF(エントリーシート団体用No.3!O18="","",エントリーシート団体用No.3!O18)</f>
        <v/>
      </c>
      <c r="O49" s="5" t="str">
        <f>IF(エントリーシート団体用No.3!$D$4="","",エントリーシート団体用No.3!$D$4)</f>
        <v/>
      </c>
    </row>
    <row r="50" spans="1:15" x14ac:dyDescent="0.15">
      <c r="A50" s="129"/>
      <c r="B50" s="130">
        <v>49</v>
      </c>
      <c r="C50" s="130" t="str">
        <f>IF(エントリーシート団体用No.3!C19="","",エントリーシート団体用No.3!C19)</f>
        <v/>
      </c>
      <c r="D50" s="128" t="str">
        <f>IF(エントリーシート団体用No.3!D19="","",エントリーシート団体用No.3!D19)</f>
        <v/>
      </c>
      <c r="E50" s="128" t="str">
        <f>IF(エントリーシート団体用No.3!F19="","",VLOOKUP(エントリーシート団体用No.3!F19,エントリーシート団体用No.3!$R$10:$S$26,2,FALSE))</f>
        <v/>
      </c>
      <c r="F50" s="128" t="str">
        <f>IF(エントリーシート団体用No.3!G19="","",VLOOKUP(エントリーシート団体用No.3!G19,エントリーシート団体用No.3!$V$10:$W$17,2,FALSE))</f>
        <v/>
      </c>
      <c r="G50" s="128" t="str">
        <f>IF(エントリーシート団体用No.3!H19="","",エントリーシート団体用No.3!H19)</f>
        <v/>
      </c>
      <c r="H50" s="128" t="str">
        <f>IF(エントリーシート団体用No.3!I19="","",VLOOKUP(エントリーシート団体用No.3!I19,エントリーシート団体用No.3!$V$10:$W$17,2,FALSE))</f>
        <v/>
      </c>
      <c r="I50" s="128" t="str">
        <f>IF(エントリーシート団体用No.3!J19="","",エントリーシート団体用No.3!J19)</f>
        <v/>
      </c>
      <c r="J50" s="128" t="str">
        <f>IF(エントリーシート団体用No.3!K19="","",エントリーシート団体用No.3!K19)</f>
        <v/>
      </c>
      <c r="K50" s="128" t="str">
        <f>IF(エントリーシート団体用No.3!L19="","",エントリーシート団体用No.3!L19)</f>
        <v/>
      </c>
      <c r="L50" s="128" t="str">
        <f>IF(エントリーシート団体用No.3!M19="","",エントリーシート団体用No.3!M19)</f>
        <v/>
      </c>
      <c r="M50" s="128" t="str">
        <f>IF(エントリーシート団体用No.3!N19="","",エントリーシート団体用No.3!N19)</f>
        <v/>
      </c>
      <c r="N50" s="128" t="str">
        <f>IF(エントリーシート団体用No.3!O19="","",エントリーシート団体用No.3!O19)</f>
        <v/>
      </c>
      <c r="O50" s="5" t="str">
        <f>IF(エントリーシート団体用No.3!$D$4="","",エントリーシート団体用No.3!$D$4)</f>
        <v/>
      </c>
    </row>
    <row r="51" spans="1:15" x14ac:dyDescent="0.15">
      <c r="A51" s="129"/>
      <c r="B51" s="130">
        <v>50</v>
      </c>
      <c r="C51" s="130" t="str">
        <f>IF(エントリーシート団体用No.3!C20="","",エントリーシート団体用No.3!C20)</f>
        <v/>
      </c>
      <c r="D51" s="128" t="str">
        <f>IF(エントリーシート団体用No.3!D20="","",エントリーシート団体用No.3!D20)</f>
        <v/>
      </c>
      <c r="E51" s="128" t="str">
        <f>IF(エントリーシート団体用No.3!F20="","",VLOOKUP(エントリーシート団体用No.3!F20,エントリーシート団体用No.3!$R$10:$S$26,2,FALSE))</f>
        <v/>
      </c>
      <c r="F51" s="128" t="str">
        <f>IF(エントリーシート団体用No.3!G20="","",VLOOKUP(エントリーシート団体用No.3!G20,エントリーシート団体用No.3!$V$10:$W$17,2,FALSE))</f>
        <v/>
      </c>
      <c r="G51" s="128" t="str">
        <f>IF(エントリーシート団体用No.3!H20="","",エントリーシート団体用No.3!H20)</f>
        <v/>
      </c>
      <c r="H51" s="128" t="str">
        <f>IF(エントリーシート団体用No.3!I20="","",VLOOKUP(エントリーシート団体用No.3!I20,エントリーシート団体用No.3!$V$10:$W$17,2,FALSE))</f>
        <v/>
      </c>
      <c r="I51" s="128" t="str">
        <f>IF(エントリーシート団体用No.3!J20="","",エントリーシート団体用No.3!J20)</f>
        <v/>
      </c>
      <c r="J51" s="128" t="str">
        <f>IF(エントリーシート団体用No.3!K20="","",エントリーシート団体用No.3!K20)</f>
        <v/>
      </c>
      <c r="K51" s="128" t="str">
        <f>IF(エントリーシート団体用No.3!L20="","",エントリーシート団体用No.3!L20)</f>
        <v/>
      </c>
      <c r="L51" s="128" t="str">
        <f>IF(エントリーシート団体用No.3!M20="","",エントリーシート団体用No.3!M20)</f>
        <v/>
      </c>
      <c r="M51" s="128" t="str">
        <f>IF(エントリーシート団体用No.3!N20="","",エントリーシート団体用No.3!N20)</f>
        <v/>
      </c>
      <c r="N51" s="128" t="str">
        <f>IF(エントリーシート団体用No.3!O20="","",エントリーシート団体用No.3!O20)</f>
        <v/>
      </c>
      <c r="O51" s="5" t="str">
        <f>IF(エントリーシート団体用No.3!$D$4="","",エントリーシート団体用No.3!$D$4)</f>
        <v/>
      </c>
    </row>
    <row r="52" spans="1:15" x14ac:dyDescent="0.15">
      <c r="A52" s="129"/>
      <c r="B52" s="130">
        <v>51</v>
      </c>
      <c r="C52" s="130" t="str">
        <f>IF(エントリーシート団体用No.3!C21="","",エントリーシート団体用No.3!C21)</f>
        <v/>
      </c>
      <c r="D52" s="128" t="str">
        <f>IF(エントリーシート団体用No.3!D21="","",エントリーシート団体用No.3!D21)</f>
        <v/>
      </c>
      <c r="E52" s="128" t="str">
        <f>IF(エントリーシート団体用No.3!F21="","",VLOOKUP(エントリーシート団体用No.3!F21,エントリーシート団体用No.3!$R$10:$S$26,2,FALSE))</f>
        <v/>
      </c>
      <c r="F52" s="128" t="str">
        <f>IF(エントリーシート団体用No.3!G21="","",VLOOKUP(エントリーシート団体用No.3!G21,エントリーシート団体用No.3!$V$10:$W$17,2,FALSE))</f>
        <v/>
      </c>
      <c r="G52" s="128" t="str">
        <f>IF(エントリーシート団体用No.3!H21="","",エントリーシート団体用No.3!H21)</f>
        <v/>
      </c>
      <c r="H52" s="128" t="str">
        <f>IF(エントリーシート団体用No.3!I21="","",VLOOKUP(エントリーシート団体用No.3!I21,エントリーシート団体用No.3!$V$10:$W$17,2,FALSE))</f>
        <v/>
      </c>
      <c r="I52" s="128" t="str">
        <f>IF(エントリーシート団体用No.3!J21="","",エントリーシート団体用No.3!J21)</f>
        <v/>
      </c>
      <c r="J52" s="128" t="str">
        <f>IF(エントリーシート団体用No.3!K21="","",エントリーシート団体用No.3!K21)</f>
        <v/>
      </c>
      <c r="K52" s="128" t="str">
        <f>IF(エントリーシート団体用No.3!L21="","",エントリーシート団体用No.3!L21)</f>
        <v/>
      </c>
      <c r="L52" s="128" t="str">
        <f>IF(エントリーシート団体用No.3!M21="","",エントリーシート団体用No.3!M21)</f>
        <v/>
      </c>
      <c r="M52" s="128" t="str">
        <f>IF(エントリーシート団体用No.3!N21="","",エントリーシート団体用No.3!N21)</f>
        <v/>
      </c>
      <c r="N52" s="128" t="str">
        <f>IF(エントリーシート団体用No.3!O21="","",エントリーシート団体用No.3!O21)</f>
        <v/>
      </c>
      <c r="O52" s="5" t="str">
        <f>IF(エントリーシート団体用No.3!$D$4="","",エントリーシート団体用No.3!$D$4)</f>
        <v/>
      </c>
    </row>
    <row r="53" spans="1:15" x14ac:dyDescent="0.15">
      <c r="A53" s="129"/>
      <c r="B53" s="130">
        <v>52</v>
      </c>
      <c r="C53" s="130" t="str">
        <f>IF(エントリーシート団体用No.3!C22="","",エントリーシート団体用No.3!C22)</f>
        <v/>
      </c>
      <c r="D53" s="128" t="str">
        <f>IF(エントリーシート団体用No.3!D22="","",エントリーシート団体用No.3!D22)</f>
        <v/>
      </c>
      <c r="E53" s="128" t="str">
        <f>IF(エントリーシート団体用No.3!F22="","",VLOOKUP(エントリーシート団体用No.3!F22,エントリーシート団体用No.3!$R$10:$S$26,2,FALSE))</f>
        <v/>
      </c>
      <c r="F53" s="128" t="str">
        <f>IF(エントリーシート団体用No.3!G22="","",VLOOKUP(エントリーシート団体用No.3!G22,エントリーシート団体用No.3!$V$10:$W$17,2,FALSE))</f>
        <v/>
      </c>
      <c r="G53" s="128" t="str">
        <f>IF(エントリーシート団体用No.3!H22="","",エントリーシート団体用No.3!H22)</f>
        <v/>
      </c>
      <c r="H53" s="128" t="str">
        <f>IF(エントリーシート団体用No.3!I22="","",VLOOKUP(エントリーシート団体用No.3!I22,エントリーシート団体用No.3!$V$10:$W$17,2,FALSE))</f>
        <v/>
      </c>
      <c r="I53" s="128" t="str">
        <f>IF(エントリーシート団体用No.3!J22="","",エントリーシート団体用No.3!J22)</f>
        <v/>
      </c>
      <c r="J53" s="128" t="str">
        <f>IF(エントリーシート団体用No.3!K22="","",エントリーシート団体用No.3!K22)</f>
        <v/>
      </c>
      <c r="K53" s="128" t="str">
        <f>IF(エントリーシート団体用No.3!L22="","",エントリーシート団体用No.3!L22)</f>
        <v/>
      </c>
      <c r="L53" s="128" t="str">
        <f>IF(エントリーシート団体用No.3!M22="","",エントリーシート団体用No.3!M22)</f>
        <v/>
      </c>
      <c r="M53" s="128" t="str">
        <f>IF(エントリーシート団体用No.3!N22="","",エントリーシート団体用No.3!N22)</f>
        <v/>
      </c>
      <c r="N53" s="128" t="str">
        <f>IF(エントリーシート団体用No.3!O22="","",エントリーシート団体用No.3!O22)</f>
        <v/>
      </c>
      <c r="O53" s="5" t="str">
        <f>IF(エントリーシート団体用No.3!$D$4="","",エントリーシート団体用No.3!$D$4)</f>
        <v/>
      </c>
    </row>
    <row r="54" spans="1:15" x14ac:dyDescent="0.15">
      <c r="A54" s="129"/>
      <c r="B54" s="130">
        <v>53</v>
      </c>
      <c r="C54" s="130" t="str">
        <f>IF(エントリーシート団体用No.3!C23="","",エントリーシート団体用No.3!C23)</f>
        <v/>
      </c>
      <c r="D54" s="128" t="str">
        <f>IF(エントリーシート団体用No.3!D23="","",エントリーシート団体用No.3!D23)</f>
        <v/>
      </c>
      <c r="E54" s="128" t="str">
        <f>IF(エントリーシート団体用No.3!F23="","",VLOOKUP(エントリーシート団体用No.3!F23,エントリーシート団体用No.3!$R$10:$S$26,2,FALSE))</f>
        <v/>
      </c>
      <c r="F54" s="128" t="str">
        <f>IF(エントリーシート団体用No.3!G23="","",VLOOKUP(エントリーシート団体用No.3!G23,エントリーシート団体用No.3!$V$10:$W$17,2,FALSE))</f>
        <v/>
      </c>
      <c r="G54" s="128" t="str">
        <f>IF(エントリーシート団体用No.3!H23="","",エントリーシート団体用No.3!H23)</f>
        <v/>
      </c>
      <c r="H54" s="128" t="str">
        <f>IF(エントリーシート団体用No.3!I23="","",VLOOKUP(エントリーシート団体用No.3!I23,エントリーシート団体用No.3!$V$10:$W$17,2,FALSE))</f>
        <v/>
      </c>
      <c r="I54" s="128" t="str">
        <f>IF(エントリーシート団体用No.3!J23="","",エントリーシート団体用No.3!J23)</f>
        <v/>
      </c>
      <c r="J54" s="128" t="str">
        <f>IF(エントリーシート団体用No.3!K23="","",エントリーシート団体用No.3!K23)</f>
        <v/>
      </c>
      <c r="K54" s="128" t="str">
        <f>IF(エントリーシート団体用No.3!L23="","",エントリーシート団体用No.3!L23)</f>
        <v/>
      </c>
      <c r="L54" s="128" t="str">
        <f>IF(エントリーシート団体用No.3!M23="","",エントリーシート団体用No.3!M23)</f>
        <v/>
      </c>
      <c r="M54" s="128" t="str">
        <f>IF(エントリーシート団体用No.3!N23="","",エントリーシート団体用No.3!N23)</f>
        <v/>
      </c>
      <c r="N54" s="128" t="str">
        <f>IF(エントリーシート団体用No.3!O23="","",エントリーシート団体用No.3!O23)</f>
        <v/>
      </c>
      <c r="O54" s="5" t="str">
        <f>IF(エントリーシート団体用No.3!$D$4="","",エントリーシート団体用No.3!$D$4)</f>
        <v/>
      </c>
    </row>
    <row r="55" spans="1:15" x14ac:dyDescent="0.15">
      <c r="A55" s="129"/>
      <c r="B55" s="130">
        <v>54</v>
      </c>
      <c r="C55" s="130" t="str">
        <f>IF(エントリーシート団体用No.3!C24="","",エントリーシート団体用No.3!C24)</f>
        <v/>
      </c>
      <c r="D55" s="128" t="str">
        <f>IF(エントリーシート団体用No.3!D24="","",エントリーシート団体用No.3!D24)</f>
        <v/>
      </c>
      <c r="E55" s="128" t="str">
        <f>IF(エントリーシート団体用No.3!F24="","",VLOOKUP(エントリーシート団体用No.3!F24,エントリーシート団体用No.3!$R$10:$S$26,2,FALSE))</f>
        <v/>
      </c>
      <c r="F55" s="128" t="str">
        <f>IF(エントリーシート団体用No.3!G24="","",VLOOKUP(エントリーシート団体用No.3!G24,エントリーシート団体用No.3!$V$10:$W$17,2,FALSE))</f>
        <v/>
      </c>
      <c r="G55" s="128" t="str">
        <f>IF(エントリーシート団体用No.3!H24="","",エントリーシート団体用No.3!H24)</f>
        <v/>
      </c>
      <c r="H55" s="128" t="str">
        <f>IF(エントリーシート団体用No.3!I24="","",VLOOKUP(エントリーシート団体用No.3!I24,エントリーシート団体用No.3!$V$10:$W$17,2,FALSE))</f>
        <v/>
      </c>
      <c r="I55" s="128" t="str">
        <f>IF(エントリーシート団体用No.3!J24="","",エントリーシート団体用No.3!J24)</f>
        <v/>
      </c>
      <c r="J55" s="128" t="str">
        <f>IF(エントリーシート団体用No.3!K24="","",エントリーシート団体用No.3!K24)</f>
        <v/>
      </c>
      <c r="K55" s="128" t="str">
        <f>IF(エントリーシート団体用No.3!L24="","",エントリーシート団体用No.3!L24)</f>
        <v/>
      </c>
      <c r="L55" s="128" t="str">
        <f>IF(エントリーシート団体用No.3!M24="","",エントリーシート団体用No.3!M24)</f>
        <v/>
      </c>
      <c r="M55" s="128" t="str">
        <f>IF(エントリーシート団体用No.3!N24="","",エントリーシート団体用No.3!N24)</f>
        <v/>
      </c>
      <c r="N55" s="128" t="str">
        <f>IF(エントリーシート団体用No.3!O24="","",エントリーシート団体用No.3!O24)</f>
        <v/>
      </c>
      <c r="O55" s="5" t="str">
        <f>IF(エントリーシート団体用No.3!$D$4="","",エントリーシート団体用No.3!$D$4)</f>
        <v/>
      </c>
    </row>
    <row r="56" spans="1:15" x14ac:dyDescent="0.15">
      <c r="A56" s="129"/>
      <c r="B56" s="130">
        <v>55</v>
      </c>
      <c r="C56" s="130" t="str">
        <f>IF(エントリーシート団体用No.3!C25="","",エントリーシート団体用No.3!C25)</f>
        <v/>
      </c>
      <c r="D56" s="128" t="str">
        <f>IF(エントリーシート団体用No.3!D25="","",エントリーシート団体用No.3!D25)</f>
        <v/>
      </c>
      <c r="E56" s="128" t="str">
        <f>IF(エントリーシート団体用No.3!F25="","",VLOOKUP(エントリーシート団体用No.3!F25,エントリーシート団体用No.3!$R$10:$S$26,2,FALSE))</f>
        <v/>
      </c>
      <c r="F56" s="128" t="str">
        <f>IF(エントリーシート団体用No.3!G25="","",VLOOKUP(エントリーシート団体用No.3!G25,エントリーシート団体用No.3!$V$10:$W$17,2,FALSE))</f>
        <v/>
      </c>
      <c r="G56" s="128" t="str">
        <f>IF(エントリーシート団体用No.3!H25="","",エントリーシート団体用No.3!H25)</f>
        <v/>
      </c>
      <c r="H56" s="128" t="str">
        <f>IF(エントリーシート団体用No.3!I25="","",VLOOKUP(エントリーシート団体用No.3!I25,エントリーシート団体用No.3!$V$10:$W$17,2,FALSE))</f>
        <v/>
      </c>
      <c r="I56" s="128" t="str">
        <f>IF(エントリーシート団体用No.3!J25="","",エントリーシート団体用No.3!J25)</f>
        <v/>
      </c>
      <c r="J56" s="128" t="str">
        <f>IF(エントリーシート団体用No.3!K25="","",エントリーシート団体用No.3!K25)</f>
        <v/>
      </c>
      <c r="K56" s="128" t="str">
        <f>IF(エントリーシート団体用No.3!L25="","",エントリーシート団体用No.3!L25)</f>
        <v/>
      </c>
      <c r="L56" s="128" t="str">
        <f>IF(エントリーシート団体用No.3!M25="","",エントリーシート団体用No.3!M25)</f>
        <v/>
      </c>
      <c r="M56" s="128" t="str">
        <f>IF(エントリーシート団体用No.3!N25="","",エントリーシート団体用No.3!N25)</f>
        <v/>
      </c>
      <c r="N56" s="128" t="str">
        <f>IF(エントリーシート団体用No.3!O25="","",エントリーシート団体用No.3!O25)</f>
        <v/>
      </c>
      <c r="O56" s="5" t="str">
        <f>IF(エントリーシート団体用No.3!$D$4="","",エントリーシート団体用No.3!$D$4)</f>
        <v/>
      </c>
    </row>
    <row r="57" spans="1:15" x14ac:dyDescent="0.15">
      <c r="A57" s="129"/>
      <c r="B57" s="130">
        <v>56</v>
      </c>
      <c r="C57" s="130" t="str">
        <f>IF(エントリーシート団体用No.3!C26="","",エントリーシート団体用No.3!C26)</f>
        <v/>
      </c>
      <c r="D57" s="128" t="str">
        <f>IF(エントリーシート団体用No.3!D26="","",エントリーシート団体用No.3!D26)</f>
        <v/>
      </c>
      <c r="E57" s="128" t="str">
        <f>IF(エントリーシート団体用No.3!F26="","",VLOOKUP(エントリーシート団体用No.3!F26,エントリーシート団体用No.3!$R$10:$S$26,2,FALSE))</f>
        <v/>
      </c>
      <c r="F57" s="128" t="str">
        <f>IF(エントリーシート団体用No.3!G26="","",VLOOKUP(エントリーシート団体用No.3!G26,エントリーシート団体用No.3!$V$10:$W$17,2,FALSE))</f>
        <v/>
      </c>
      <c r="G57" s="128" t="str">
        <f>IF(エントリーシート団体用No.3!H26="","",エントリーシート団体用No.3!H26)</f>
        <v/>
      </c>
      <c r="H57" s="128" t="str">
        <f>IF(エントリーシート団体用No.3!I26="","",VLOOKUP(エントリーシート団体用No.3!I26,エントリーシート団体用No.3!$V$10:$W$17,2,FALSE))</f>
        <v/>
      </c>
      <c r="I57" s="128" t="str">
        <f>IF(エントリーシート団体用No.3!J26="","",エントリーシート団体用No.3!J26)</f>
        <v/>
      </c>
      <c r="J57" s="128" t="str">
        <f>IF(エントリーシート団体用No.3!K26="","",エントリーシート団体用No.3!K26)</f>
        <v/>
      </c>
      <c r="K57" s="128" t="str">
        <f>IF(エントリーシート団体用No.3!L26="","",エントリーシート団体用No.3!L26)</f>
        <v/>
      </c>
      <c r="L57" s="128" t="str">
        <f>IF(エントリーシート団体用No.3!M26="","",エントリーシート団体用No.3!M26)</f>
        <v/>
      </c>
      <c r="M57" s="128" t="str">
        <f>IF(エントリーシート団体用No.3!N26="","",エントリーシート団体用No.3!N26)</f>
        <v/>
      </c>
      <c r="N57" s="128" t="str">
        <f>IF(エントリーシート団体用No.3!O26="","",エントリーシート団体用No.3!O26)</f>
        <v/>
      </c>
      <c r="O57" s="5" t="str">
        <f>IF(エントリーシート団体用No.3!$D$4="","",エントリーシート団体用No.3!$D$4)</f>
        <v/>
      </c>
    </row>
    <row r="58" spans="1:15" x14ac:dyDescent="0.15">
      <c r="A58" s="129"/>
      <c r="B58" s="130">
        <v>57</v>
      </c>
      <c r="C58" s="130" t="str">
        <f>IF(エントリーシート団体用No.3!C27="","",エントリーシート団体用No.3!C27)</f>
        <v/>
      </c>
      <c r="D58" s="128" t="str">
        <f>IF(エントリーシート団体用No.3!D27="","",エントリーシート団体用No.3!D27)</f>
        <v/>
      </c>
      <c r="E58" s="128" t="str">
        <f>IF(エントリーシート団体用No.3!F27="","",VLOOKUP(エントリーシート団体用No.3!F27,エントリーシート団体用No.3!$R$10:$S$26,2,FALSE))</f>
        <v/>
      </c>
      <c r="F58" s="128" t="str">
        <f>IF(エントリーシート団体用No.3!G27="","",VLOOKUP(エントリーシート団体用No.3!G27,エントリーシート団体用No.3!$V$10:$W$17,2,FALSE))</f>
        <v/>
      </c>
      <c r="G58" s="128" t="str">
        <f>IF(エントリーシート団体用No.3!H27="","",エントリーシート団体用No.3!H27)</f>
        <v/>
      </c>
      <c r="H58" s="128" t="str">
        <f>IF(エントリーシート団体用No.3!I27="","",VLOOKUP(エントリーシート団体用No.3!I27,エントリーシート団体用No.3!$V$10:$W$17,2,FALSE))</f>
        <v/>
      </c>
      <c r="I58" s="128" t="str">
        <f>IF(エントリーシート団体用No.3!J27="","",エントリーシート団体用No.3!J27)</f>
        <v/>
      </c>
      <c r="J58" s="128" t="str">
        <f>IF(エントリーシート団体用No.3!K27="","",エントリーシート団体用No.3!K27)</f>
        <v/>
      </c>
      <c r="K58" s="128" t="str">
        <f>IF(エントリーシート団体用No.3!L27="","",エントリーシート団体用No.3!L27)</f>
        <v/>
      </c>
      <c r="L58" s="128" t="str">
        <f>IF(エントリーシート団体用No.3!M27="","",エントリーシート団体用No.3!M27)</f>
        <v/>
      </c>
      <c r="M58" s="128" t="str">
        <f>IF(エントリーシート団体用No.3!N27="","",エントリーシート団体用No.3!N27)</f>
        <v/>
      </c>
      <c r="N58" s="128" t="str">
        <f>IF(エントリーシート団体用No.3!O27="","",エントリーシート団体用No.3!O27)</f>
        <v/>
      </c>
      <c r="O58" s="5" t="str">
        <f>IF(エントリーシート団体用No.3!$D$4="","",エントリーシート団体用No.3!$D$4)</f>
        <v/>
      </c>
    </row>
    <row r="59" spans="1:15" x14ac:dyDescent="0.15">
      <c r="A59" s="129"/>
      <c r="B59" s="130">
        <v>58</v>
      </c>
      <c r="C59" s="130" t="str">
        <f>IF(エントリーシート団体用No.3!C28="","",エントリーシート団体用No.3!C28)</f>
        <v/>
      </c>
      <c r="D59" s="128" t="str">
        <f>IF(エントリーシート団体用No.3!D28="","",エントリーシート団体用No.3!D28)</f>
        <v/>
      </c>
      <c r="E59" s="128" t="str">
        <f>IF(エントリーシート団体用No.3!F28="","",VLOOKUP(エントリーシート団体用No.3!F28,エントリーシート団体用No.3!$R$10:$S$26,2,FALSE))</f>
        <v/>
      </c>
      <c r="F59" s="128" t="str">
        <f>IF(エントリーシート団体用No.3!G28="","",VLOOKUP(エントリーシート団体用No.3!G28,エントリーシート団体用No.3!$V$10:$W$17,2,FALSE))</f>
        <v/>
      </c>
      <c r="G59" s="128" t="str">
        <f>IF(エントリーシート団体用No.3!H28="","",エントリーシート団体用No.3!H28)</f>
        <v/>
      </c>
      <c r="H59" s="128" t="str">
        <f>IF(エントリーシート団体用No.3!I28="","",VLOOKUP(エントリーシート団体用No.3!I28,エントリーシート団体用No.3!$V$10:$W$17,2,FALSE))</f>
        <v/>
      </c>
      <c r="I59" s="128" t="str">
        <f>IF(エントリーシート団体用No.3!J28="","",エントリーシート団体用No.3!J28)</f>
        <v/>
      </c>
      <c r="J59" s="128" t="str">
        <f>IF(エントリーシート団体用No.3!K28="","",エントリーシート団体用No.3!K28)</f>
        <v/>
      </c>
      <c r="K59" s="128" t="str">
        <f>IF(エントリーシート団体用No.3!L28="","",エントリーシート団体用No.3!L28)</f>
        <v/>
      </c>
      <c r="L59" s="128" t="str">
        <f>IF(エントリーシート団体用No.3!M28="","",エントリーシート団体用No.3!M28)</f>
        <v/>
      </c>
      <c r="M59" s="128" t="str">
        <f>IF(エントリーシート団体用No.3!N28="","",エントリーシート団体用No.3!N28)</f>
        <v/>
      </c>
      <c r="N59" s="128" t="str">
        <f>IF(エントリーシート団体用No.3!O28="","",エントリーシート団体用No.3!O28)</f>
        <v/>
      </c>
      <c r="O59" s="5" t="str">
        <f>IF(エントリーシート団体用No.3!$D$4="","",エントリーシート団体用No.3!$D$4)</f>
        <v/>
      </c>
    </row>
    <row r="60" spans="1:15" x14ac:dyDescent="0.15">
      <c r="A60" s="129"/>
      <c r="B60" s="130">
        <v>59</v>
      </c>
      <c r="C60" s="130" t="str">
        <f>IF(エントリーシート団体用No.3!C29="","",エントリーシート団体用No.3!C29)</f>
        <v/>
      </c>
      <c r="D60" s="128" t="str">
        <f>IF(エントリーシート団体用No.3!D29="","",エントリーシート団体用No.3!D29)</f>
        <v/>
      </c>
      <c r="E60" s="128" t="str">
        <f>IF(エントリーシート団体用No.3!F29="","",VLOOKUP(エントリーシート団体用No.3!F29,エントリーシート団体用No.3!$R$10:$S$26,2,FALSE))</f>
        <v/>
      </c>
      <c r="F60" s="128" t="str">
        <f>IF(エントリーシート団体用No.3!G29="","",VLOOKUP(エントリーシート団体用No.3!G29,エントリーシート団体用No.3!$V$10:$W$17,2,FALSE))</f>
        <v/>
      </c>
      <c r="G60" s="128" t="str">
        <f>IF(エントリーシート団体用No.3!H29="","",エントリーシート団体用No.3!H29)</f>
        <v/>
      </c>
      <c r="H60" s="128" t="str">
        <f>IF(エントリーシート団体用No.3!I29="","",VLOOKUP(エントリーシート団体用No.3!I29,エントリーシート団体用No.3!$V$10:$W$17,2,FALSE))</f>
        <v/>
      </c>
      <c r="I60" s="128" t="str">
        <f>IF(エントリーシート団体用No.3!J29="","",エントリーシート団体用No.3!J29)</f>
        <v/>
      </c>
      <c r="J60" s="128" t="str">
        <f>IF(エントリーシート団体用No.3!K29="","",エントリーシート団体用No.3!K29)</f>
        <v/>
      </c>
      <c r="K60" s="128" t="str">
        <f>IF(エントリーシート団体用No.3!L29="","",エントリーシート団体用No.3!L29)</f>
        <v/>
      </c>
      <c r="L60" s="128" t="str">
        <f>IF(エントリーシート団体用No.3!M29="","",エントリーシート団体用No.3!M29)</f>
        <v/>
      </c>
      <c r="M60" s="128" t="str">
        <f>IF(エントリーシート団体用No.3!N29="","",エントリーシート団体用No.3!N29)</f>
        <v/>
      </c>
      <c r="N60" s="128" t="str">
        <f>IF(エントリーシート団体用No.3!O29="","",エントリーシート団体用No.3!O29)</f>
        <v/>
      </c>
      <c r="O60" s="5" t="str">
        <f>IF(エントリーシート団体用No.3!$D$4="","",エントリーシート団体用No.3!$D$4)</f>
        <v/>
      </c>
    </row>
    <row r="61" spans="1:15" x14ac:dyDescent="0.15">
      <c r="A61" s="131"/>
      <c r="B61" s="132">
        <v>60</v>
      </c>
      <c r="C61" s="130" t="str">
        <f>IF(エントリーシート団体用No.3!C30="","",エントリーシート団体用No.3!C30)</f>
        <v/>
      </c>
      <c r="D61" s="128" t="str">
        <f>IF(エントリーシート団体用No.3!D30="","",エントリーシート団体用No.3!D30)</f>
        <v/>
      </c>
      <c r="E61" s="128" t="str">
        <f>IF(エントリーシート団体用No.3!F30="","",VLOOKUP(エントリーシート団体用No.3!F30,エントリーシート団体用No.3!$R$10:$S$26,2,FALSE))</f>
        <v/>
      </c>
      <c r="F61" s="128" t="str">
        <f>IF(エントリーシート団体用No.3!G30="","",VLOOKUP(エントリーシート団体用No.3!G30,エントリーシート団体用No.3!$V$10:$W$17,2,FALSE))</f>
        <v/>
      </c>
      <c r="G61" s="128" t="str">
        <f>IF(エントリーシート団体用No.3!H30="","",エントリーシート団体用No.3!H30)</f>
        <v/>
      </c>
      <c r="H61" s="128" t="str">
        <f>IF(エントリーシート団体用No.3!I30="","",VLOOKUP(エントリーシート団体用No.3!I30,エントリーシート団体用No.3!$V$10:$W$17,2,FALSE))</f>
        <v/>
      </c>
      <c r="I61" s="128" t="str">
        <f>IF(エントリーシート団体用No.3!J30="","",エントリーシート団体用No.3!J30)</f>
        <v/>
      </c>
      <c r="J61" s="128" t="str">
        <f>IF(エントリーシート団体用No.3!K30="","",エントリーシート団体用No.3!K30)</f>
        <v/>
      </c>
      <c r="K61" s="128" t="str">
        <f>IF(エントリーシート団体用No.3!L30="","",エントリーシート団体用No.3!L30)</f>
        <v/>
      </c>
      <c r="L61" s="128" t="str">
        <f>IF(エントリーシート団体用No.3!M30="","",エントリーシート団体用No.3!M30)</f>
        <v/>
      </c>
      <c r="M61" s="128" t="str">
        <f>IF(エントリーシート団体用No.3!N30="","",エントリーシート団体用No.3!N30)</f>
        <v/>
      </c>
      <c r="N61" s="128" t="str">
        <f>IF(エントリーシート団体用No.3!O30="","",エントリーシート団体用No.3!O30)</f>
        <v/>
      </c>
      <c r="O61" s="5" t="str">
        <f>IF(エントリーシート団体用No.3!$D$4="","",エントリーシート団体用No.3!$D$4)</f>
        <v/>
      </c>
    </row>
    <row r="62" spans="1:15" x14ac:dyDescent="0.15">
      <c r="A62" s="131" t="s">
        <v>119</v>
      </c>
      <c r="B62" s="130">
        <v>61</v>
      </c>
      <c r="C62" s="133" t="str">
        <f>IF(エントリーシート団体用No.4!C11="","",エントリーシート団体用No.4!C11)</f>
        <v/>
      </c>
      <c r="D62" s="128" t="str">
        <f>IF(エントリーシート団体用No.4!D11="","",エントリーシート団体用No.4!D11)</f>
        <v/>
      </c>
      <c r="E62" s="128" t="str">
        <f>IF(エントリーシート団体用No.4!F11="","",VLOOKUP(エントリーシート団体用No.4!F11,エントリーシート団体用No.4!$R$10:$S$26,2,FALSE))</f>
        <v/>
      </c>
      <c r="F62" s="128" t="str">
        <f>IF(エントリーシート団体用No.4!G11="","",VLOOKUP(エントリーシート団体用No.4!G11,エントリーシート団体用No.4!$V$10:$W$17,2,FALSE))</f>
        <v/>
      </c>
      <c r="G62" s="128" t="str">
        <f>IF(エントリーシート団体用No.4!H11="","",エントリーシート団体用No.4!H11)</f>
        <v/>
      </c>
      <c r="H62" s="128" t="str">
        <f>IF(エントリーシート団体用No.4!I11="","",VLOOKUP(エントリーシート団体用No.4!I11,エントリーシート団体用No.4!$V$10:$W$17,2,FALSE))</f>
        <v/>
      </c>
      <c r="I62" s="128" t="str">
        <f>IF(エントリーシート団体用No.4!J31="","",エントリーシート団体用No.4!J11)</f>
        <v/>
      </c>
      <c r="J62" s="128" t="str">
        <f>IF(エントリーシート団体用No.4!K11="","",エントリーシート団体用No.4!K11)</f>
        <v/>
      </c>
      <c r="K62" s="128" t="str">
        <f>IF(エントリーシート団体用No.4!L11="","",エントリーシート団体用No.4!L11)</f>
        <v/>
      </c>
      <c r="L62" s="128" t="str">
        <f>IF(エントリーシート団体用No.4!M11="","",エントリーシート団体用No.4!M11)</f>
        <v/>
      </c>
      <c r="M62" s="128" t="str">
        <f>IF(エントリーシート団体用No.4!N11="","",エントリーシート団体用No.4!N11)</f>
        <v/>
      </c>
      <c r="N62" s="128" t="str">
        <f>IF(エントリーシート団体用No.4!O11="","",エントリーシート団体用No.4!O11)</f>
        <v/>
      </c>
      <c r="O62" s="5" t="str">
        <f>IF(エントリーシート団体用No.4!$D$4="","",エントリーシート団体用No.4!$D$4)</f>
        <v/>
      </c>
    </row>
    <row r="63" spans="1:15" x14ac:dyDescent="0.15">
      <c r="A63" s="134"/>
      <c r="B63" s="130">
        <v>62</v>
      </c>
      <c r="C63" s="133" t="str">
        <f>IF(エントリーシート団体用No.4!C12="","",エントリーシート団体用No.4!C12)</f>
        <v/>
      </c>
      <c r="D63" s="128" t="str">
        <f>IF(エントリーシート団体用No.4!D12="","",エントリーシート団体用No.4!D12)</f>
        <v/>
      </c>
      <c r="E63" s="128" t="str">
        <f>IF(エントリーシート団体用No.4!F12="","",VLOOKUP(エントリーシート団体用No.4!F12,エントリーシート団体用No.4!$R$10:$S$26,2,FALSE))</f>
        <v/>
      </c>
      <c r="F63" s="128" t="str">
        <f>IF(エントリーシート団体用No.4!G12="","",VLOOKUP(エントリーシート団体用No.4!G12,エントリーシート団体用No.4!$V$10:$W$17,2,FALSE))</f>
        <v/>
      </c>
      <c r="G63" s="128" t="str">
        <f>IF(エントリーシート団体用No.4!H12="","",エントリーシート団体用No.4!H12)</f>
        <v/>
      </c>
      <c r="H63" s="128" t="str">
        <f>IF(エントリーシート団体用No.4!I12="","",VLOOKUP(エントリーシート団体用No.4!I12,エントリーシート団体用No.4!$V$10:$W$17,2,FALSE))</f>
        <v/>
      </c>
      <c r="I63" s="128" t="str">
        <f>IF(エントリーシート団体用No.4!J32="","",エントリーシート団体用No.4!J12)</f>
        <v/>
      </c>
      <c r="J63" s="128" t="str">
        <f>IF(エントリーシート団体用No.4!K12="","",エントリーシート団体用No.4!K12)</f>
        <v/>
      </c>
      <c r="K63" s="128" t="str">
        <f>IF(エントリーシート団体用No.4!L12="","",エントリーシート団体用No.4!L12)</f>
        <v/>
      </c>
      <c r="L63" s="128" t="str">
        <f>IF(エントリーシート団体用No.4!M12="","",エントリーシート団体用No.4!M12)</f>
        <v/>
      </c>
      <c r="M63" s="128" t="str">
        <f>IF(エントリーシート団体用No.4!N12="","",エントリーシート団体用No.4!N12)</f>
        <v/>
      </c>
      <c r="N63" s="128" t="str">
        <f>IF(エントリーシート団体用No.4!O12="","",エントリーシート団体用No.4!O12)</f>
        <v/>
      </c>
      <c r="O63" s="5" t="str">
        <f>IF(エントリーシート団体用No.4!$D$4="","",エントリーシート団体用No.4!$D$4)</f>
        <v/>
      </c>
    </row>
    <row r="64" spans="1:15" x14ac:dyDescent="0.15">
      <c r="A64" s="134"/>
      <c r="B64" s="130">
        <v>63</v>
      </c>
      <c r="C64" s="133" t="str">
        <f>IF(エントリーシート団体用No.4!C13="","",エントリーシート団体用No.4!C13)</f>
        <v/>
      </c>
      <c r="D64" s="128" t="str">
        <f>IF(エントリーシート団体用No.4!D13="","",エントリーシート団体用No.4!D13)</f>
        <v/>
      </c>
      <c r="E64" s="128" t="str">
        <f>IF(エントリーシート団体用No.4!F13="","",VLOOKUP(エントリーシート団体用No.4!F13,エントリーシート団体用No.4!$R$10:$S$26,2,FALSE))</f>
        <v/>
      </c>
      <c r="F64" s="128" t="str">
        <f>IF(エントリーシート団体用No.4!G13="","",VLOOKUP(エントリーシート団体用No.4!G13,エントリーシート団体用No.4!$V$10:$W$17,2,FALSE))</f>
        <v/>
      </c>
      <c r="G64" s="128" t="str">
        <f>IF(エントリーシート団体用No.4!H13="","",エントリーシート団体用No.4!H13)</f>
        <v/>
      </c>
      <c r="H64" s="128" t="str">
        <f>IF(エントリーシート団体用No.4!I13="","",VLOOKUP(エントリーシート団体用No.4!I13,エントリーシート団体用No.4!$V$10:$W$17,2,FALSE))</f>
        <v/>
      </c>
      <c r="I64" s="128" t="str">
        <f>IF(エントリーシート団体用No.4!J33="","",エントリーシート団体用No.4!J13)</f>
        <v/>
      </c>
      <c r="J64" s="128" t="str">
        <f>IF(エントリーシート団体用No.4!K13="","",エントリーシート団体用No.4!K13)</f>
        <v/>
      </c>
      <c r="K64" s="128" t="str">
        <f>IF(エントリーシート団体用No.4!L13="","",エントリーシート団体用No.4!L13)</f>
        <v/>
      </c>
      <c r="L64" s="128" t="str">
        <f>IF(エントリーシート団体用No.4!M13="","",エントリーシート団体用No.4!M13)</f>
        <v/>
      </c>
      <c r="M64" s="128" t="str">
        <f>IF(エントリーシート団体用No.4!N13="","",エントリーシート団体用No.4!N13)</f>
        <v/>
      </c>
      <c r="N64" s="128" t="str">
        <f>IF(エントリーシート団体用No.4!O13="","",エントリーシート団体用No.4!O13)</f>
        <v/>
      </c>
      <c r="O64" s="5" t="str">
        <f>IF(エントリーシート団体用No.4!$D$4="","",エントリーシート団体用No.4!$D$4)</f>
        <v/>
      </c>
    </row>
    <row r="65" spans="1:15" x14ac:dyDescent="0.15">
      <c r="A65" s="134"/>
      <c r="B65" s="130">
        <v>64</v>
      </c>
      <c r="C65" s="133" t="str">
        <f>IF(エントリーシート団体用No.4!C14="","",エントリーシート団体用No.4!C14)</f>
        <v/>
      </c>
      <c r="D65" s="128" t="str">
        <f>IF(エントリーシート団体用No.4!D14="","",エントリーシート団体用No.4!D14)</f>
        <v/>
      </c>
      <c r="E65" s="128" t="str">
        <f>IF(エントリーシート団体用No.4!F14="","",VLOOKUP(エントリーシート団体用No.4!F14,エントリーシート団体用No.4!$R$10:$S$26,2,FALSE))</f>
        <v/>
      </c>
      <c r="F65" s="128" t="str">
        <f>IF(エントリーシート団体用No.4!G14="","",VLOOKUP(エントリーシート団体用No.4!G14,エントリーシート団体用No.4!$V$10:$W$17,2,FALSE))</f>
        <v/>
      </c>
      <c r="G65" s="128" t="str">
        <f>IF(エントリーシート団体用No.4!H14="","",エントリーシート団体用No.4!H14)</f>
        <v/>
      </c>
      <c r="H65" s="128" t="str">
        <f>IF(エントリーシート団体用No.4!I14="","",VLOOKUP(エントリーシート団体用No.4!I14,エントリーシート団体用No.4!$V$10:$W$17,2,FALSE))</f>
        <v/>
      </c>
      <c r="I65" s="128" t="str">
        <f>IF(エントリーシート団体用No.4!J34="","",エントリーシート団体用No.4!J14)</f>
        <v/>
      </c>
      <c r="J65" s="128" t="str">
        <f>IF(エントリーシート団体用No.4!K14="","",エントリーシート団体用No.4!K14)</f>
        <v/>
      </c>
      <c r="K65" s="128" t="str">
        <f>IF(エントリーシート団体用No.4!L14="","",エントリーシート団体用No.4!L14)</f>
        <v/>
      </c>
      <c r="L65" s="128" t="str">
        <f>IF(エントリーシート団体用No.4!M14="","",エントリーシート団体用No.4!M14)</f>
        <v/>
      </c>
      <c r="M65" s="128" t="str">
        <f>IF(エントリーシート団体用No.4!N14="","",エントリーシート団体用No.4!N14)</f>
        <v/>
      </c>
      <c r="N65" s="128" t="str">
        <f>IF(エントリーシート団体用No.4!O14="","",エントリーシート団体用No.4!O14)</f>
        <v/>
      </c>
      <c r="O65" s="5" t="str">
        <f>IF(エントリーシート団体用No.4!$D$4="","",エントリーシート団体用No.4!$D$4)</f>
        <v/>
      </c>
    </row>
    <row r="66" spans="1:15" x14ac:dyDescent="0.15">
      <c r="A66" s="134"/>
      <c r="B66" s="130">
        <v>65</v>
      </c>
      <c r="C66" s="133" t="str">
        <f>IF(エントリーシート団体用No.4!C15="","",エントリーシート団体用No.4!C15)</f>
        <v/>
      </c>
      <c r="D66" s="128" t="str">
        <f>IF(エントリーシート団体用No.4!D15="","",エントリーシート団体用No.4!D15)</f>
        <v/>
      </c>
      <c r="E66" s="128" t="str">
        <f>IF(エントリーシート団体用No.4!F15="","",VLOOKUP(エントリーシート団体用No.4!F15,エントリーシート団体用No.4!$R$10:$S$26,2,FALSE))</f>
        <v/>
      </c>
      <c r="F66" s="128" t="str">
        <f>IF(エントリーシート団体用No.4!G15="","",VLOOKUP(エントリーシート団体用No.4!G15,エントリーシート団体用No.4!$V$10:$W$17,2,FALSE))</f>
        <v/>
      </c>
      <c r="G66" s="128" t="str">
        <f>IF(エントリーシート団体用No.4!H15="","",エントリーシート団体用No.4!H15)</f>
        <v/>
      </c>
      <c r="H66" s="128" t="str">
        <f>IF(エントリーシート団体用No.4!I15="","",VLOOKUP(エントリーシート団体用No.4!I15,エントリーシート団体用No.4!$V$10:$W$17,2,FALSE))</f>
        <v/>
      </c>
      <c r="I66" s="128" t="str">
        <f>IF(エントリーシート団体用No.4!J35="","",エントリーシート団体用No.4!J15)</f>
        <v/>
      </c>
      <c r="J66" s="128" t="str">
        <f>IF(エントリーシート団体用No.4!K15="","",エントリーシート団体用No.4!K15)</f>
        <v/>
      </c>
      <c r="K66" s="128" t="str">
        <f>IF(エントリーシート団体用No.4!L15="","",エントリーシート団体用No.4!L15)</f>
        <v/>
      </c>
      <c r="L66" s="128" t="str">
        <f>IF(エントリーシート団体用No.4!M15="","",エントリーシート団体用No.4!M15)</f>
        <v/>
      </c>
      <c r="M66" s="128" t="str">
        <f>IF(エントリーシート団体用No.4!N15="","",エントリーシート団体用No.4!N15)</f>
        <v/>
      </c>
      <c r="N66" s="128" t="str">
        <f>IF(エントリーシート団体用No.4!O15="","",エントリーシート団体用No.4!O15)</f>
        <v/>
      </c>
      <c r="O66" s="5" t="str">
        <f>IF(エントリーシート団体用No.4!$D$4="","",エントリーシート団体用No.4!$D$4)</f>
        <v/>
      </c>
    </row>
    <row r="67" spans="1:15" x14ac:dyDescent="0.15">
      <c r="A67" s="134"/>
      <c r="B67" s="130">
        <v>66</v>
      </c>
      <c r="C67" s="133" t="str">
        <f>IF(エントリーシート団体用No.4!C16="","",エントリーシート団体用No.4!C16)</f>
        <v/>
      </c>
      <c r="D67" s="128" t="str">
        <f>IF(エントリーシート団体用No.4!D16="","",エントリーシート団体用No.4!D16)</f>
        <v/>
      </c>
      <c r="E67" s="128" t="str">
        <f>IF(エントリーシート団体用No.4!F16="","",VLOOKUP(エントリーシート団体用No.4!F16,エントリーシート団体用No.4!$R$10:$S$26,2,FALSE))</f>
        <v/>
      </c>
      <c r="F67" s="128" t="str">
        <f>IF(エントリーシート団体用No.4!G16="","",VLOOKUP(エントリーシート団体用No.4!G16,エントリーシート団体用No.4!$V$10:$W$17,2,FALSE))</f>
        <v/>
      </c>
      <c r="G67" s="128" t="str">
        <f>IF(エントリーシート団体用No.4!H16="","",エントリーシート団体用No.4!H16)</f>
        <v/>
      </c>
      <c r="H67" s="128" t="str">
        <f>IF(エントリーシート団体用No.4!I16="","",VLOOKUP(エントリーシート団体用No.4!I16,エントリーシート団体用No.4!$V$10:$W$17,2,FALSE))</f>
        <v/>
      </c>
      <c r="I67" s="128" t="str">
        <f>IF(エントリーシート団体用No.4!J36="","",エントリーシート団体用No.4!J16)</f>
        <v/>
      </c>
      <c r="J67" s="128" t="str">
        <f>IF(エントリーシート団体用No.4!K16="","",エントリーシート団体用No.4!K16)</f>
        <v/>
      </c>
      <c r="K67" s="128" t="str">
        <f>IF(エントリーシート団体用No.4!L16="","",エントリーシート団体用No.4!L16)</f>
        <v/>
      </c>
      <c r="L67" s="128" t="str">
        <f>IF(エントリーシート団体用No.4!M16="","",エントリーシート団体用No.4!M16)</f>
        <v/>
      </c>
      <c r="M67" s="128" t="str">
        <f>IF(エントリーシート団体用No.4!N16="","",エントリーシート団体用No.4!N16)</f>
        <v/>
      </c>
      <c r="N67" s="128" t="str">
        <f>IF(エントリーシート団体用No.4!O16="","",エントリーシート団体用No.4!O16)</f>
        <v/>
      </c>
      <c r="O67" s="5" t="str">
        <f>IF(エントリーシート団体用No.4!$D$4="","",エントリーシート団体用No.4!$D$4)</f>
        <v/>
      </c>
    </row>
    <row r="68" spans="1:15" x14ac:dyDescent="0.15">
      <c r="A68" s="134"/>
      <c r="B68" s="130">
        <v>67</v>
      </c>
      <c r="C68" s="133" t="str">
        <f>IF(エントリーシート団体用No.4!C17="","",エントリーシート団体用No.4!C17)</f>
        <v/>
      </c>
      <c r="D68" s="128" t="str">
        <f>IF(エントリーシート団体用No.4!D17="","",エントリーシート団体用No.4!D17)</f>
        <v/>
      </c>
      <c r="E68" s="128" t="str">
        <f>IF(エントリーシート団体用No.4!F17="","",VLOOKUP(エントリーシート団体用No.4!F17,エントリーシート団体用No.4!$R$10:$S$26,2,FALSE))</f>
        <v/>
      </c>
      <c r="F68" s="128" t="str">
        <f>IF(エントリーシート団体用No.4!G17="","",VLOOKUP(エントリーシート団体用No.4!G17,エントリーシート団体用No.4!$V$10:$W$17,2,FALSE))</f>
        <v/>
      </c>
      <c r="G68" s="128" t="str">
        <f>IF(エントリーシート団体用No.4!H17="","",エントリーシート団体用No.4!H17)</f>
        <v/>
      </c>
      <c r="H68" s="128" t="str">
        <f>IF(エントリーシート団体用No.4!I17="","",VLOOKUP(エントリーシート団体用No.4!I17,エントリーシート団体用No.4!$V$10:$W$17,2,FALSE))</f>
        <v/>
      </c>
      <c r="I68" s="128" t="str">
        <f>IF(エントリーシート団体用No.4!J37="","",エントリーシート団体用No.4!J17)</f>
        <v/>
      </c>
      <c r="J68" s="128" t="str">
        <f>IF(エントリーシート団体用No.4!K17="","",エントリーシート団体用No.4!K17)</f>
        <v/>
      </c>
      <c r="K68" s="128" t="str">
        <f>IF(エントリーシート団体用No.4!L17="","",エントリーシート団体用No.4!L17)</f>
        <v/>
      </c>
      <c r="L68" s="128" t="str">
        <f>IF(エントリーシート団体用No.4!M17="","",エントリーシート団体用No.4!M17)</f>
        <v/>
      </c>
      <c r="M68" s="128" t="str">
        <f>IF(エントリーシート団体用No.4!N17="","",エントリーシート団体用No.4!N17)</f>
        <v/>
      </c>
      <c r="N68" s="128" t="str">
        <f>IF(エントリーシート団体用No.4!O17="","",エントリーシート団体用No.4!O17)</f>
        <v/>
      </c>
      <c r="O68" s="5" t="str">
        <f>IF(エントリーシート団体用No.4!$D$4="","",エントリーシート団体用No.4!$D$4)</f>
        <v/>
      </c>
    </row>
    <row r="69" spans="1:15" x14ac:dyDescent="0.15">
      <c r="A69" s="134"/>
      <c r="B69" s="130">
        <v>68</v>
      </c>
      <c r="C69" s="133" t="str">
        <f>IF(エントリーシート団体用No.4!C18="","",エントリーシート団体用No.4!C18)</f>
        <v/>
      </c>
      <c r="D69" s="128" t="str">
        <f>IF(エントリーシート団体用No.4!D18="","",エントリーシート団体用No.4!D18)</f>
        <v/>
      </c>
      <c r="E69" s="128" t="str">
        <f>IF(エントリーシート団体用No.4!F18="","",VLOOKUP(エントリーシート団体用No.4!F18,エントリーシート団体用No.4!$R$10:$S$26,2,FALSE))</f>
        <v/>
      </c>
      <c r="F69" s="128" t="str">
        <f>IF(エントリーシート団体用No.4!G18="","",VLOOKUP(エントリーシート団体用No.4!G18,エントリーシート団体用No.4!$V$10:$W$17,2,FALSE))</f>
        <v/>
      </c>
      <c r="G69" s="128" t="str">
        <f>IF(エントリーシート団体用No.4!H18="","",エントリーシート団体用No.4!H18)</f>
        <v/>
      </c>
      <c r="H69" s="128" t="str">
        <f>IF(エントリーシート団体用No.4!I18="","",VLOOKUP(エントリーシート団体用No.4!I18,エントリーシート団体用No.4!$V$10:$W$17,2,FALSE))</f>
        <v/>
      </c>
      <c r="I69" s="128" t="str">
        <f>IF(エントリーシート団体用No.4!J38="","",エントリーシート団体用No.4!J18)</f>
        <v/>
      </c>
      <c r="J69" s="128" t="str">
        <f>IF(エントリーシート団体用No.4!K18="","",エントリーシート団体用No.4!K18)</f>
        <v/>
      </c>
      <c r="K69" s="128" t="str">
        <f>IF(エントリーシート団体用No.4!L18="","",エントリーシート団体用No.4!L18)</f>
        <v/>
      </c>
      <c r="L69" s="128" t="str">
        <f>IF(エントリーシート団体用No.4!M18="","",エントリーシート団体用No.4!M18)</f>
        <v/>
      </c>
      <c r="M69" s="128" t="str">
        <f>IF(エントリーシート団体用No.4!N18="","",エントリーシート団体用No.4!N18)</f>
        <v/>
      </c>
      <c r="N69" s="128" t="str">
        <f>IF(エントリーシート団体用No.4!O18="","",エントリーシート団体用No.4!O18)</f>
        <v/>
      </c>
      <c r="O69" s="5" t="str">
        <f>IF(エントリーシート団体用No.4!$D$4="","",エントリーシート団体用No.4!$D$4)</f>
        <v/>
      </c>
    </row>
    <row r="70" spans="1:15" x14ac:dyDescent="0.15">
      <c r="A70" s="134"/>
      <c r="B70" s="130">
        <v>69</v>
      </c>
      <c r="C70" s="133" t="str">
        <f>IF(エントリーシート団体用No.4!C19="","",エントリーシート団体用No.4!C19)</f>
        <v/>
      </c>
      <c r="D70" s="128" t="str">
        <f>IF(エントリーシート団体用No.4!D19="","",エントリーシート団体用No.4!D19)</f>
        <v/>
      </c>
      <c r="E70" s="128" t="str">
        <f>IF(エントリーシート団体用No.4!F19="","",VLOOKUP(エントリーシート団体用No.4!F19,エントリーシート団体用No.4!$R$10:$S$26,2,FALSE))</f>
        <v/>
      </c>
      <c r="F70" s="128" t="str">
        <f>IF(エントリーシート団体用No.4!G19="","",VLOOKUP(エントリーシート団体用No.4!G19,エントリーシート団体用No.4!$V$10:$W$17,2,FALSE))</f>
        <v/>
      </c>
      <c r="G70" s="128" t="str">
        <f>IF(エントリーシート団体用No.4!H19="","",エントリーシート団体用No.4!H19)</f>
        <v/>
      </c>
      <c r="H70" s="128" t="str">
        <f>IF(エントリーシート団体用No.4!I19="","",VLOOKUP(エントリーシート団体用No.4!I19,エントリーシート団体用No.4!$V$10:$W$17,2,FALSE))</f>
        <v/>
      </c>
      <c r="I70" s="128" t="str">
        <f>IF(エントリーシート団体用No.4!J39="","",エントリーシート団体用No.4!J19)</f>
        <v/>
      </c>
      <c r="J70" s="128" t="str">
        <f>IF(エントリーシート団体用No.4!K19="","",エントリーシート団体用No.4!K19)</f>
        <v/>
      </c>
      <c r="K70" s="128" t="str">
        <f>IF(エントリーシート団体用No.4!L19="","",エントリーシート団体用No.4!L19)</f>
        <v/>
      </c>
      <c r="L70" s="128" t="str">
        <f>IF(エントリーシート団体用No.4!M19="","",エントリーシート団体用No.4!M19)</f>
        <v/>
      </c>
      <c r="M70" s="128" t="str">
        <f>IF(エントリーシート団体用No.4!N19="","",エントリーシート団体用No.4!N19)</f>
        <v/>
      </c>
      <c r="N70" s="128" t="str">
        <f>IF(エントリーシート団体用No.4!O19="","",エントリーシート団体用No.4!O19)</f>
        <v/>
      </c>
      <c r="O70" s="5" t="str">
        <f>IF(エントリーシート団体用No.4!$D$4="","",エントリーシート団体用No.4!$D$4)</f>
        <v/>
      </c>
    </row>
    <row r="71" spans="1:15" x14ac:dyDescent="0.15">
      <c r="A71" s="134"/>
      <c r="B71" s="130">
        <v>70</v>
      </c>
      <c r="C71" s="133" t="str">
        <f>IF(エントリーシート団体用No.4!C20="","",エントリーシート団体用No.4!C20)</f>
        <v/>
      </c>
      <c r="D71" s="128" t="str">
        <f>IF(エントリーシート団体用No.4!D20="","",エントリーシート団体用No.4!D20)</f>
        <v/>
      </c>
      <c r="E71" s="128" t="str">
        <f>IF(エントリーシート団体用No.4!F20="","",VLOOKUP(エントリーシート団体用No.4!F20,エントリーシート団体用No.4!$R$10:$S$26,2,FALSE))</f>
        <v/>
      </c>
      <c r="F71" s="128" t="str">
        <f>IF(エントリーシート団体用No.4!G20="","",VLOOKUP(エントリーシート団体用No.4!G20,エントリーシート団体用No.4!$V$10:$W$17,2,FALSE))</f>
        <v/>
      </c>
      <c r="G71" s="128" t="str">
        <f>IF(エントリーシート団体用No.4!H20="","",エントリーシート団体用No.4!H20)</f>
        <v/>
      </c>
      <c r="H71" s="128" t="str">
        <f>IF(エントリーシート団体用No.4!I20="","",VLOOKUP(エントリーシート団体用No.4!I20,エントリーシート団体用No.4!$V$10:$W$17,2,FALSE))</f>
        <v/>
      </c>
      <c r="I71" s="128" t="str">
        <f>IF(エントリーシート団体用No.4!J40="","",エントリーシート団体用No.4!J20)</f>
        <v/>
      </c>
      <c r="J71" s="128" t="str">
        <f>IF(エントリーシート団体用No.4!K20="","",エントリーシート団体用No.4!K20)</f>
        <v/>
      </c>
      <c r="K71" s="128" t="str">
        <f>IF(エントリーシート団体用No.4!L20="","",エントリーシート団体用No.4!L20)</f>
        <v/>
      </c>
      <c r="L71" s="128" t="str">
        <f>IF(エントリーシート団体用No.4!M20="","",エントリーシート団体用No.4!M20)</f>
        <v/>
      </c>
      <c r="M71" s="128" t="str">
        <f>IF(エントリーシート団体用No.4!N20="","",エントリーシート団体用No.4!N20)</f>
        <v/>
      </c>
      <c r="N71" s="128" t="str">
        <f>IF(エントリーシート団体用No.4!O20="","",エントリーシート団体用No.4!O20)</f>
        <v/>
      </c>
      <c r="O71" s="5" t="str">
        <f>IF(エントリーシート団体用No.4!$D$4="","",エントリーシート団体用No.4!$D$4)</f>
        <v/>
      </c>
    </row>
    <row r="72" spans="1:15" x14ac:dyDescent="0.15">
      <c r="A72" s="134"/>
      <c r="B72" s="130">
        <v>71</v>
      </c>
      <c r="C72" s="133" t="str">
        <f>IF(エントリーシート団体用No.4!C21="","",エントリーシート団体用No.4!C21)</f>
        <v/>
      </c>
      <c r="D72" s="128" t="str">
        <f>IF(エントリーシート団体用No.4!D21="","",エントリーシート団体用No.4!D21)</f>
        <v/>
      </c>
      <c r="E72" s="128" t="str">
        <f>IF(エントリーシート団体用No.4!F21="","",VLOOKUP(エントリーシート団体用No.4!F21,エントリーシート団体用No.4!$R$10:$S$26,2,FALSE))</f>
        <v/>
      </c>
      <c r="F72" s="128" t="str">
        <f>IF(エントリーシート団体用No.4!G21="","",VLOOKUP(エントリーシート団体用No.4!G21,エントリーシート団体用No.4!$V$10:$W$17,2,FALSE))</f>
        <v/>
      </c>
      <c r="G72" s="128" t="str">
        <f>IF(エントリーシート団体用No.4!H21="","",エントリーシート団体用No.4!H21)</f>
        <v/>
      </c>
      <c r="H72" s="128" t="str">
        <f>IF(エントリーシート団体用No.4!I21="","",VLOOKUP(エントリーシート団体用No.4!I21,エントリーシート団体用No.4!$V$10:$W$17,2,FALSE))</f>
        <v/>
      </c>
      <c r="I72" s="128" t="str">
        <f>IF(エントリーシート団体用No.4!J41="","",エントリーシート団体用No.4!J21)</f>
        <v/>
      </c>
      <c r="J72" s="128" t="str">
        <f>IF(エントリーシート団体用No.4!K21="","",エントリーシート団体用No.4!K21)</f>
        <v/>
      </c>
      <c r="K72" s="128" t="str">
        <f>IF(エントリーシート団体用No.4!L21="","",エントリーシート団体用No.4!L21)</f>
        <v/>
      </c>
      <c r="L72" s="128" t="str">
        <f>IF(エントリーシート団体用No.4!M21="","",エントリーシート団体用No.4!M21)</f>
        <v/>
      </c>
      <c r="M72" s="128" t="str">
        <f>IF(エントリーシート団体用No.4!N21="","",エントリーシート団体用No.4!N21)</f>
        <v/>
      </c>
      <c r="N72" s="128" t="str">
        <f>IF(エントリーシート団体用No.4!O21="","",エントリーシート団体用No.4!O21)</f>
        <v/>
      </c>
      <c r="O72" s="5" t="str">
        <f>IF(エントリーシート団体用No.4!$D$4="","",エントリーシート団体用No.4!$D$4)</f>
        <v/>
      </c>
    </row>
    <row r="73" spans="1:15" x14ac:dyDescent="0.15">
      <c r="A73" s="134"/>
      <c r="B73" s="130">
        <v>72</v>
      </c>
      <c r="C73" s="133" t="str">
        <f>IF(エントリーシート団体用No.4!C22="","",エントリーシート団体用No.4!C22)</f>
        <v/>
      </c>
      <c r="D73" s="128" t="str">
        <f>IF(エントリーシート団体用No.4!D22="","",エントリーシート団体用No.4!D22)</f>
        <v/>
      </c>
      <c r="E73" s="128" t="str">
        <f>IF(エントリーシート団体用No.4!F22="","",VLOOKUP(エントリーシート団体用No.4!F22,エントリーシート団体用No.4!$R$10:$S$26,2,FALSE))</f>
        <v/>
      </c>
      <c r="F73" s="128" t="str">
        <f>IF(エントリーシート団体用No.4!G22="","",VLOOKUP(エントリーシート団体用No.4!G22,エントリーシート団体用No.4!$V$10:$W$17,2,FALSE))</f>
        <v/>
      </c>
      <c r="G73" s="128" t="str">
        <f>IF(エントリーシート団体用No.4!H22="","",エントリーシート団体用No.4!H22)</f>
        <v/>
      </c>
      <c r="H73" s="128" t="str">
        <f>IF(エントリーシート団体用No.4!I22="","",VLOOKUP(エントリーシート団体用No.4!I22,エントリーシート団体用No.4!$V$10:$W$17,2,FALSE))</f>
        <v/>
      </c>
      <c r="I73" s="128" t="str">
        <f>IF(エントリーシート団体用No.4!J42="","",エントリーシート団体用No.4!J22)</f>
        <v/>
      </c>
      <c r="J73" s="128" t="str">
        <f>IF(エントリーシート団体用No.4!K22="","",エントリーシート団体用No.4!K22)</f>
        <v/>
      </c>
      <c r="K73" s="128" t="str">
        <f>IF(エントリーシート団体用No.4!L22="","",エントリーシート団体用No.4!L22)</f>
        <v/>
      </c>
      <c r="L73" s="128" t="str">
        <f>IF(エントリーシート団体用No.4!M22="","",エントリーシート団体用No.4!M22)</f>
        <v/>
      </c>
      <c r="M73" s="128" t="str">
        <f>IF(エントリーシート団体用No.4!N22="","",エントリーシート団体用No.4!N22)</f>
        <v/>
      </c>
      <c r="N73" s="128" t="str">
        <f>IF(エントリーシート団体用No.4!O22="","",エントリーシート団体用No.4!O22)</f>
        <v/>
      </c>
      <c r="O73" s="5" t="str">
        <f>IF(エントリーシート団体用No.4!$D$4="","",エントリーシート団体用No.4!$D$4)</f>
        <v/>
      </c>
    </row>
    <row r="74" spans="1:15" x14ac:dyDescent="0.15">
      <c r="A74" s="134"/>
      <c r="B74" s="130">
        <v>73</v>
      </c>
      <c r="C74" s="133" t="str">
        <f>IF(エントリーシート団体用No.4!C23="","",エントリーシート団体用No.4!C23)</f>
        <v/>
      </c>
      <c r="D74" s="128" t="str">
        <f>IF(エントリーシート団体用No.4!D23="","",エントリーシート団体用No.4!D23)</f>
        <v/>
      </c>
      <c r="E74" s="128" t="str">
        <f>IF(エントリーシート団体用No.4!F23="","",VLOOKUP(エントリーシート団体用No.4!F23,エントリーシート団体用No.4!$R$10:$S$26,2,FALSE))</f>
        <v/>
      </c>
      <c r="F74" s="128" t="str">
        <f>IF(エントリーシート団体用No.4!G23="","",VLOOKUP(エントリーシート団体用No.4!G23,エントリーシート団体用No.4!$V$10:$W$17,2,FALSE))</f>
        <v/>
      </c>
      <c r="G74" s="128" t="str">
        <f>IF(エントリーシート団体用No.4!H23="","",エントリーシート団体用No.4!H23)</f>
        <v/>
      </c>
      <c r="H74" s="128" t="str">
        <f>IF(エントリーシート団体用No.4!I23="","",VLOOKUP(エントリーシート団体用No.4!I23,エントリーシート団体用No.4!$V$10:$W$17,2,FALSE))</f>
        <v/>
      </c>
      <c r="I74" s="128" t="str">
        <f>IF(エントリーシート団体用No.4!J43="","",エントリーシート団体用No.4!J23)</f>
        <v/>
      </c>
      <c r="J74" s="128" t="str">
        <f>IF(エントリーシート団体用No.4!K23="","",エントリーシート団体用No.4!K23)</f>
        <v/>
      </c>
      <c r="K74" s="128" t="str">
        <f>IF(エントリーシート団体用No.4!L23="","",エントリーシート団体用No.4!L23)</f>
        <v/>
      </c>
      <c r="L74" s="128" t="str">
        <f>IF(エントリーシート団体用No.4!M23="","",エントリーシート団体用No.4!M23)</f>
        <v/>
      </c>
      <c r="M74" s="128" t="str">
        <f>IF(エントリーシート団体用No.4!N23="","",エントリーシート団体用No.4!N23)</f>
        <v/>
      </c>
      <c r="N74" s="128" t="str">
        <f>IF(エントリーシート団体用No.4!O23="","",エントリーシート団体用No.4!O23)</f>
        <v/>
      </c>
      <c r="O74" s="5" t="str">
        <f>IF(エントリーシート団体用No.4!$D$4="","",エントリーシート団体用No.4!$D$4)</f>
        <v/>
      </c>
    </row>
    <row r="75" spans="1:15" x14ac:dyDescent="0.15">
      <c r="A75" s="134"/>
      <c r="B75" s="130">
        <v>74</v>
      </c>
      <c r="C75" s="133" t="str">
        <f>IF(エントリーシート団体用No.4!C24="","",エントリーシート団体用No.4!C24)</f>
        <v/>
      </c>
      <c r="D75" s="128" t="str">
        <f>IF(エントリーシート団体用No.4!D24="","",エントリーシート団体用No.4!D24)</f>
        <v/>
      </c>
      <c r="E75" s="128" t="str">
        <f>IF(エントリーシート団体用No.4!F24="","",VLOOKUP(エントリーシート団体用No.4!F24,エントリーシート団体用No.4!$R$10:$S$26,2,FALSE))</f>
        <v/>
      </c>
      <c r="F75" s="128" t="str">
        <f>IF(エントリーシート団体用No.4!G24="","",VLOOKUP(エントリーシート団体用No.4!G24,エントリーシート団体用No.4!$V$10:$W$17,2,FALSE))</f>
        <v/>
      </c>
      <c r="G75" s="128" t="str">
        <f>IF(エントリーシート団体用No.4!H24="","",エントリーシート団体用No.4!H24)</f>
        <v/>
      </c>
      <c r="H75" s="128" t="str">
        <f>IF(エントリーシート団体用No.4!I24="","",VLOOKUP(エントリーシート団体用No.4!I24,エントリーシート団体用No.4!$V$10:$W$17,2,FALSE))</f>
        <v/>
      </c>
      <c r="I75" s="128" t="str">
        <f>IF(エントリーシート団体用No.4!J44="","",エントリーシート団体用No.4!J24)</f>
        <v/>
      </c>
      <c r="J75" s="128" t="str">
        <f>IF(エントリーシート団体用No.4!K24="","",エントリーシート団体用No.4!K24)</f>
        <v/>
      </c>
      <c r="K75" s="128" t="str">
        <f>IF(エントリーシート団体用No.4!L24="","",エントリーシート団体用No.4!L24)</f>
        <v/>
      </c>
      <c r="L75" s="128" t="str">
        <f>IF(エントリーシート団体用No.4!M24="","",エントリーシート団体用No.4!M24)</f>
        <v/>
      </c>
      <c r="M75" s="128" t="str">
        <f>IF(エントリーシート団体用No.4!N24="","",エントリーシート団体用No.4!N24)</f>
        <v/>
      </c>
      <c r="N75" s="128" t="str">
        <f>IF(エントリーシート団体用No.4!O24="","",エントリーシート団体用No.4!O24)</f>
        <v/>
      </c>
      <c r="O75" s="5" t="str">
        <f>IF(エントリーシート団体用No.4!$D$4="","",エントリーシート団体用No.4!$D$4)</f>
        <v/>
      </c>
    </row>
    <row r="76" spans="1:15" x14ac:dyDescent="0.15">
      <c r="A76" s="134"/>
      <c r="B76" s="130">
        <v>75</v>
      </c>
      <c r="C76" s="133" t="str">
        <f>IF(エントリーシート団体用No.4!C25="","",エントリーシート団体用No.4!C25)</f>
        <v/>
      </c>
      <c r="D76" s="128" t="str">
        <f>IF(エントリーシート団体用No.4!D25="","",エントリーシート団体用No.4!D25)</f>
        <v/>
      </c>
      <c r="E76" s="128" t="str">
        <f>IF(エントリーシート団体用No.4!F25="","",VLOOKUP(エントリーシート団体用No.4!F25,エントリーシート団体用No.4!$R$10:$S$26,2,FALSE))</f>
        <v/>
      </c>
      <c r="F76" s="128" t="str">
        <f>IF(エントリーシート団体用No.4!G25="","",VLOOKUP(エントリーシート団体用No.4!G25,エントリーシート団体用No.4!$V$10:$W$17,2,FALSE))</f>
        <v/>
      </c>
      <c r="G76" s="128" t="str">
        <f>IF(エントリーシート団体用No.4!H25="","",エントリーシート団体用No.4!H25)</f>
        <v/>
      </c>
      <c r="H76" s="128" t="str">
        <f>IF(エントリーシート団体用No.4!I25="","",VLOOKUP(エントリーシート団体用No.4!I25,エントリーシート団体用No.4!$V$10:$W$17,2,FALSE))</f>
        <v/>
      </c>
      <c r="I76" s="128" t="str">
        <f>IF(エントリーシート団体用No.4!J45="","",エントリーシート団体用No.4!J25)</f>
        <v/>
      </c>
      <c r="J76" s="128" t="str">
        <f>IF(エントリーシート団体用No.4!K25="","",エントリーシート団体用No.4!K25)</f>
        <v/>
      </c>
      <c r="K76" s="128" t="str">
        <f>IF(エントリーシート団体用No.4!L25="","",エントリーシート団体用No.4!L25)</f>
        <v/>
      </c>
      <c r="L76" s="128" t="str">
        <f>IF(エントリーシート団体用No.4!M25="","",エントリーシート団体用No.4!M25)</f>
        <v/>
      </c>
      <c r="M76" s="128" t="str">
        <f>IF(エントリーシート団体用No.4!N25="","",エントリーシート団体用No.4!N25)</f>
        <v/>
      </c>
      <c r="N76" s="128" t="str">
        <f>IF(エントリーシート団体用No.4!O25="","",エントリーシート団体用No.4!O25)</f>
        <v/>
      </c>
      <c r="O76" s="5" t="str">
        <f>IF(エントリーシート団体用No.4!$D$4="","",エントリーシート団体用No.4!$D$4)</f>
        <v/>
      </c>
    </row>
    <row r="77" spans="1:15" x14ac:dyDescent="0.15">
      <c r="A77" s="134"/>
      <c r="B77" s="130">
        <v>76</v>
      </c>
      <c r="C77" s="133" t="str">
        <f>IF(エントリーシート団体用No.4!C26="","",エントリーシート団体用No.4!C26)</f>
        <v/>
      </c>
      <c r="D77" s="128" t="str">
        <f>IF(エントリーシート団体用No.4!D26="","",エントリーシート団体用No.4!D26)</f>
        <v/>
      </c>
      <c r="E77" s="128" t="str">
        <f>IF(エントリーシート団体用No.4!F26="","",VLOOKUP(エントリーシート団体用No.4!F26,エントリーシート団体用No.4!$R$10:$S$26,2,FALSE))</f>
        <v/>
      </c>
      <c r="F77" s="128" t="str">
        <f>IF(エントリーシート団体用No.4!G26="","",VLOOKUP(エントリーシート団体用No.4!G26,エントリーシート団体用No.4!$V$10:$W$17,2,FALSE))</f>
        <v/>
      </c>
      <c r="G77" s="128" t="str">
        <f>IF(エントリーシート団体用No.4!H26="","",エントリーシート団体用No.4!H26)</f>
        <v/>
      </c>
      <c r="H77" s="128" t="str">
        <f>IF(エントリーシート団体用No.4!I26="","",VLOOKUP(エントリーシート団体用No.4!I26,エントリーシート団体用No.4!$V$10:$W$17,2,FALSE))</f>
        <v/>
      </c>
      <c r="I77" s="128" t="str">
        <f>IF(エントリーシート団体用No.4!J46="","",エントリーシート団体用No.4!J26)</f>
        <v/>
      </c>
      <c r="J77" s="128" t="str">
        <f>IF(エントリーシート団体用No.4!K26="","",エントリーシート団体用No.4!K26)</f>
        <v/>
      </c>
      <c r="K77" s="128" t="str">
        <f>IF(エントリーシート団体用No.4!L26="","",エントリーシート団体用No.4!L26)</f>
        <v/>
      </c>
      <c r="L77" s="128" t="str">
        <f>IF(エントリーシート団体用No.4!M26="","",エントリーシート団体用No.4!M26)</f>
        <v/>
      </c>
      <c r="M77" s="128" t="str">
        <f>IF(エントリーシート団体用No.4!N26="","",エントリーシート団体用No.4!N26)</f>
        <v/>
      </c>
      <c r="N77" s="128" t="str">
        <f>IF(エントリーシート団体用No.4!O26="","",エントリーシート団体用No.4!O26)</f>
        <v/>
      </c>
      <c r="O77" s="5" t="str">
        <f>IF(エントリーシート団体用No.4!$D$4="","",エントリーシート団体用No.4!$D$4)</f>
        <v/>
      </c>
    </row>
    <row r="78" spans="1:15" x14ac:dyDescent="0.15">
      <c r="A78" s="134"/>
      <c r="B78" s="130">
        <v>77</v>
      </c>
      <c r="C78" s="133" t="str">
        <f>IF(エントリーシート団体用No.4!C27="","",エントリーシート団体用No.4!C27)</f>
        <v/>
      </c>
      <c r="D78" s="128" t="str">
        <f>IF(エントリーシート団体用No.4!D27="","",エントリーシート団体用No.4!D27)</f>
        <v/>
      </c>
      <c r="E78" s="128" t="str">
        <f>IF(エントリーシート団体用No.4!F27="","",VLOOKUP(エントリーシート団体用No.4!F27,エントリーシート団体用No.4!$R$10:$S$26,2,FALSE))</f>
        <v/>
      </c>
      <c r="F78" s="128" t="str">
        <f>IF(エントリーシート団体用No.4!G27="","",VLOOKUP(エントリーシート団体用No.4!G27,エントリーシート団体用No.4!$V$10:$W$17,2,FALSE))</f>
        <v/>
      </c>
      <c r="G78" s="128" t="str">
        <f>IF(エントリーシート団体用No.4!H27="","",エントリーシート団体用No.4!H27)</f>
        <v/>
      </c>
      <c r="H78" s="128" t="str">
        <f>IF(エントリーシート団体用No.4!I27="","",VLOOKUP(エントリーシート団体用No.4!I27,エントリーシート団体用No.4!$V$10:$W$17,2,FALSE))</f>
        <v/>
      </c>
      <c r="I78" s="128" t="str">
        <f>IF(エントリーシート団体用No.4!J47="","",エントリーシート団体用No.4!J27)</f>
        <v/>
      </c>
      <c r="J78" s="128" t="str">
        <f>IF(エントリーシート団体用No.4!K27="","",エントリーシート団体用No.4!K27)</f>
        <v/>
      </c>
      <c r="K78" s="128" t="str">
        <f>IF(エントリーシート団体用No.4!L27="","",エントリーシート団体用No.4!L27)</f>
        <v/>
      </c>
      <c r="L78" s="128" t="str">
        <f>IF(エントリーシート団体用No.4!M27="","",エントリーシート団体用No.4!M27)</f>
        <v/>
      </c>
      <c r="M78" s="128" t="str">
        <f>IF(エントリーシート団体用No.4!N27="","",エントリーシート団体用No.4!N27)</f>
        <v/>
      </c>
      <c r="N78" s="128" t="str">
        <f>IF(エントリーシート団体用No.4!O27="","",エントリーシート団体用No.4!O27)</f>
        <v/>
      </c>
      <c r="O78" s="5" t="str">
        <f>IF(エントリーシート団体用No.4!$D$4="","",エントリーシート団体用No.4!$D$4)</f>
        <v/>
      </c>
    </row>
    <row r="79" spans="1:15" x14ac:dyDescent="0.15">
      <c r="A79" s="134"/>
      <c r="B79" s="130">
        <v>78</v>
      </c>
      <c r="C79" s="133" t="str">
        <f>IF(エントリーシート団体用No.4!C28="","",エントリーシート団体用No.4!C28)</f>
        <v/>
      </c>
      <c r="D79" s="128" t="str">
        <f>IF(エントリーシート団体用No.4!D28="","",エントリーシート団体用No.4!D28)</f>
        <v/>
      </c>
      <c r="E79" s="128" t="str">
        <f>IF(エントリーシート団体用No.4!F28="","",VLOOKUP(エントリーシート団体用No.4!F28,エントリーシート団体用No.4!$R$10:$S$26,2,FALSE))</f>
        <v/>
      </c>
      <c r="F79" s="128" t="str">
        <f>IF(エントリーシート団体用No.4!G28="","",VLOOKUP(エントリーシート団体用No.4!G28,エントリーシート団体用No.4!$V$10:$W$17,2,FALSE))</f>
        <v/>
      </c>
      <c r="G79" s="128" t="str">
        <f>IF(エントリーシート団体用No.4!H28="","",エントリーシート団体用No.4!H28)</f>
        <v/>
      </c>
      <c r="H79" s="128" t="str">
        <f>IF(エントリーシート団体用No.4!I28="","",VLOOKUP(エントリーシート団体用No.4!I28,エントリーシート団体用No.4!$V$10:$W$17,2,FALSE))</f>
        <v/>
      </c>
      <c r="I79" s="128" t="str">
        <f>IF(エントリーシート団体用No.4!J48="","",エントリーシート団体用No.4!J28)</f>
        <v/>
      </c>
      <c r="J79" s="128" t="str">
        <f>IF(エントリーシート団体用No.4!K28="","",エントリーシート団体用No.4!K28)</f>
        <v/>
      </c>
      <c r="K79" s="128" t="str">
        <f>IF(エントリーシート団体用No.4!L28="","",エントリーシート団体用No.4!L28)</f>
        <v/>
      </c>
      <c r="L79" s="128" t="str">
        <f>IF(エントリーシート団体用No.4!M28="","",エントリーシート団体用No.4!M28)</f>
        <v/>
      </c>
      <c r="M79" s="128" t="str">
        <f>IF(エントリーシート団体用No.4!N28="","",エントリーシート団体用No.4!N28)</f>
        <v/>
      </c>
      <c r="N79" s="128" t="str">
        <f>IF(エントリーシート団体用No.4!O28="","",エントリーシート団体用No.4!O28)</f>
        <v/>
      </c>
      <c r="O79" s="5" t="str">
        <f>IF(エントリーシート団体用No.4!$D$4="","",エントリーシート団体用No.4!$D$4)</f>
        <v/>
      </c>
    </row>
    <row r="80" spans="1:15" x14ac:dyDescent="0.15">
      <c r="A80" s="134"/>
      <c r="B80" s="130">
        <v>79</v>
      </c>
      <c r="C80" s="133" t="str">
        <f>IF(エントリーシート団体用No.4!C29="","",エントリーシート団体用No.4!C29)</f>
        <v/>
      </c>
      <c r="D80" s="128" t="str">
        <f>IF(エントリーシート団体用No.4!D29="","",エントリーシート団体用No.4!D29)</f>
        <v/>
      </c>
      <c r="E80" s="128" t="str">
        <f>IF(エントリーシート団体用No.4!F29="","",VLOOKUP(エントリーシート団体用No.4!F29,エントリーシート団体用No.4!$R$10:$S$26,2,FALSE))</f>
        <v/>
      </c>
      <c r="F80" s="128" t="str">
        <f>IF(エントリーシート団体用No.4!G29="","",VLOOKUP(エントリーシート団体用No.4!G29,エントリーシート団体用No.4!$V$10:$W$17,2,FALSE))</f>
        <v/>
      </c>
      <c r="G80" s="128" t="str">
        <f>IF(エントリーシート団体用No.4!H29="","",エントリーシート団体用No.4!H29)</f>
        <v/>
      </c>
      <c r="H80" s="128" t="str">
        <f>IF(エントリーシート団体用No.4!I29="","",VLOOKUP(エントリーシート団体用No.4!I29,エントリーシート団体用No.4!$V$10:$W$17,2,FALSE))</f>
        <v/>
      </c>
      <c r="I80" s="128" t="str">
        <f>IF(エントリーシート団体用No.4!J49="","",エントリーシート団体用No.4!J29)</f>
        <v/>
      </c>
      <c r="J80" s="128" t="str">
        <f>IF(エントリーシート団体用No.4!K29="","",エントリーシート団体用No.4!K29)</f>
        <v/>
      </c>
      <c r="K80" s="128" t="str">
        <f>IF(エントリーシート団体用No.4!L29="","",エントリーシート団体用No.4!L29)</f>
        <v/>
      </c>
      <c r="L80" s="128" t="str">
        <f>IF(エントリーシート団体用No.4!M29="","",エントリーシート団体用No.4!M29)</f>
        <v/>
      </c>
      <c r="M80" s="128" t="str">
        <f>IF(エントリーシート団体用No.4!N29="","",エントリーシート団体用No.4!N29)</f>
        <v/>
      </c>
      <c r="N80" s="128" t="str">
        <f>IF(エントリーシート団体用No.4!O29="","",エントリーシート団体用No.4!O29)</f>
        <v/>
      </c>
      <c r="O80" s="5" t="str">
        <f>IF(エントリーシート団体用No.4!$D$4="","",エントリーシート団体用No.4!$D$4)</f>
        <v/>
      </c>
    </row>
    <row r="81" spans="1:15" x14ac:dyDescent="0.15">
      <c r="A81" s="134"/>
      <c r="B81" s="132">
        <v>80</v>
      </c>
      <c r="C81" s="133" t="str">
        <f>IF(エントリーシート団体用No.4!C30="","",エントリーシート団体用No.4!C30)</f>
        <v/>
      </c>
      <c r="D81" s="128" t="str">
        <f>IF(エントリーシート団体用No.4!D30="","",エントリーシート団体用No.4!D30)</f>
        <v/>
      </c>
      <c r="E81" s="128" t="str">
        <f>IF(エントリーシート団体用No.4!F30="","",VLOOKUP(エントリーシート団体用No.4!F30,エントリーシート団体用No.4!$R$10:$S$26,2,FALSE))</f>
        <v/>
      </c>
      <c r="F81" s="128" t="str">
        <f>IF(エントリーシート団体用No.4!G30="","",VLOOKUP(エントリーシート団体用No.4!G30,エントリーシート団体用No.4!$V$10:$W$17,2,FALSE))</f>
        <v/>
      </c>
      <c r="G81" s="128" t="str">
        <f>IF(エントリーシート団体用No.4!H30="","",エントリーシート団体用No.4!H30)</f>
        <v/>
      </c>
      <c r="H81" s="128" t="str">
        <f>IF(エントリーシート団体用No.4!I30="","",VLOOKUP(エントリーシート団体用No.4!I30,エントリーシート団体用No.4!$V$10:$W$17,2,FALSE))</f>
        <v/>
      </c>
      <c r="I81" s="128" t="str">
        <f>IF(エントリーシート団体用No.4!J50="","",エントリーシート団体用No.4!J30)</f>
        <v/>
      </c>
      <c r="J81" s="128" t="str">
        <f>IF(エントリーシート団体用No.4!K30="","",エントリーシート団体用No.4!K30)</f>
        <v/>
      </c>
      <c r="K81" s="128" t="str">
        <f>IF(エントリーシート団体用No.4!L30="","",エントリーシート団体用No.4!L30)</f>
        <v/>
      </c>
      <c r="L81" s="128" t="str">
        <f>IF(エントリーシート団体用No.4!M30="","",エントリーシート団体用No.4!M30)</f>
        <v/>
      </c>
      <c r="M81" s="128" t="str">
        <f>IF(エントリーシート団体用No.4!N30="","",エントリーシート団体用No.4!N30)</f>
        <v/>
      </c>
      <c r="N81" s="128" t="str">
        <f>IF(エントリーシート団体用No.4!O30="","",エントリーシート団体用No.4!O30)</f>
        <v/>
      </c>
      <c r="O81" s="5" t="str">
        <f>IF(エントリーシート団体用No.4!$D$4="","",エントリーシート団体用No.4!$D$4)</f>
        <v/>
      </c>
    </row>
    <row r="82" spans="1:15" x14ac:dyDescent="0.15">
      <c r="A82" s="129" t="s">
        <v>120</v>
      </c>
      <c r="B82" s="133">
        <v>81</v>
      </c>
      <c r="C82" s="133" t="str">
        <f>IF(エントリーシート団体用No.5!C11="","",エントリーシート団体用No.5!C11)</f>
        <v/>
      </c>
      <c r="D82" s="128" t="str">
        <f>IF(エントリーシート団体用No.5!D11="","",エントリーシート団体用No.5!D11)</f>
        <v/>
      </c>
      <c r="E82" s="128" t="str">
        <f>IF(エントリーシート団体用No.5!F11="","",VLOOKUP(エントリーシート団体用No.5!F11,エントリーシート団体用No.5!$R$10:$S$26,2,FALSE))</f>
        <v/>
      </c>
      <c r="F82" s="128" t="str">
        <f>IF(エントリーシート団体用No.5!G11="","",VLOOKUP(エントリーシート団体用No.5!G11,エントリーシート団体用No.5!$V$10:$W$17,2,FALSE))</f>
        <v/>
      </c>
      <c r="G82" s="128" t="str">
        <f>IF(エントリーシート団体用No.5!H11="","",エントリーシート団体用No.5!H11)</f>
        <v/>
      </c>
      <c r="H82" s="128" t="str">
        <f>IF(エントリーシート団体用No.5!I11="","",VLOOKUP(エントリーシート団体用No.5!I11,エントリーシート団体用No.5!$V$10:$W$17,2,FALSE))</f>
        <v/>
      </c>
      <c r="I82" s="128" t="str">
        <f>IF(エントリーシート団体用No.5!J51="","",エントリーシート団体用No.5!J11)</f>
        <v/>
      </c>
      <c r="J82" s="128" t="str">
        <f>IF(エントリーシート団体用No.5!K11="","",エントリーシート団体用No.5!K11)</f>
        <v/>
      </c>
      <c r="K82" s="128" t="str">
        <f>IF(エントリーシート団体用No.5!L11="","",エントリーシート団体用No.5!L11)</f>
        <v/>
      </c>
      <c r="L82" s="128" t="str">
        <f>IF(エントリーシート団体用No.5!M11="","",エントリーシート団体用No.5!M11)</f>
        <v/>
      </c>
      <c r="M82" s="128" t="str">
        <f>IF(エントリーシート団体用No.5!N11="","",エントリーシート団体用No.5!N11)</f>
        <v/>
      </c>
      <c r="N82" s="128" t="str">
        <f>IF(エントリーシート団体用No.5!O11="","",エントリーシート団体用No.5!O11)</f>
        <v/>
      </c>
      <c r="O82" s="5" t="str">
        <f>IF(エントリーシート団体用No.5!$D$4="","",エントリーシート団体用No.5!$D$4)</f>
        <v/>
      </c>
    </row>
    <row r="83" spans="1:15" x14ac:dyDescent="0.15">
      <c r="A83" s="129"/>
      <c r="B83" s="133">
        <v>82</v>
      </c>
      <c r="C83" s="133" t="str">
        <f>IF(エントリーシート団体用No.5!C12="","",エントリーシート団体用No.5!C12)</f>
        <v/>
      </c>
      <c r="D83" s="128" t="str">
        <f>IF(エントリーシート団体用No.5!D12="","",エントリーシート団体用No.5!D12)</f>
        <v/>
      </c>
      <c r="E83" s="128" t="str">
        <f>IF(エントリーシート団体用No.5!F12="","",VLOOKUP(エントリーシート団体用No.5!F12,エントリーシート団体用No.5!$R$10:$S$26,2,FALSE))</f>
        <v/>
      </c>
      <c r="F83" s="128" t="str">
        <f>IF(エントリーシート団体用No.5!G12="","",VLOOKUP(エントリーシート団体用No.5!G12,エントリーシート団体用No.5!$V$10:$W$17,2,FALSE))</f>
        <v/>
      </c>
      <c r="G83" s="128" t="str">
        <f>IF(エントリーシート団体用No.5!H12="","",エントリーシート団体用No.5!H12)</f>
        <v/>
      </c>
      <c r="H83" s="128" t="str">
        <f>IF(エントリーシート団体用No.5!I12="","",VLOOKUP(エントリーシート団体用No.5!I12,エントリーシート団体用No.5!$V$10:$W$17,2,FALSE))</f>
        <v/>
      </c>
      <c r="I83" s="128" t="str">
        <f>IF(エントリーシート団体用No.5!J52="","",エントリーシート団体用No.5!J12)</f>
        <v/>
      </c>
      <c r="J83" s="128" t="str">
        <f>IF(エントリーシート団体用No.5!K12="","",エントリーシート団体用No.5!K12)</f>
        <v/>
      </c>
      <c r="K83" s="128" t="str">
        <f>IF(エントリーシート団体用No.5!L12="","",エントリーシート団体用No.5!L12)</f>
        <v/>
      </c>
      <c r="L83" s="128" t="str">
        <f>IF(エントリーシート団体用No.5!M12="","",エントリーシート団体用No.5!M12)</f>
        <v/>
      </c>
      <c r="M83" s="128" t="str">
        <f>IF(エントリーシート団体用No.5!N12="","",エントリーシート団体用No.5!N12)</f>
        <v/>
      </c>
      <c r="N83" s="128" t="str">
        <f>IF(エントリーシート団体用No.5!O12="","",エントリーシート団体用No.5!O12)</f>
        <v/>
      </c>
      <c r="O83" s="5" t="str">
        <f>IF(エントリーシート団体用No.5!$D$4="","",エントリーシート団体用No.5!$D$4)</f>
        <v/>
      </c>
    </row>
    <row r="84" spans="1:15" x14ac:dyDescent="0.15">
      <c r="A84" s="129"/>
      <c r="B84" s="133">
        <v>83</v>
      </c>
      <c r="C84" s="133" t="str">
        <f>IF(エントリーシート団体用No.5!C13="","",エントリーシート団体用No.5!C13)</f>
        <v/>
      </c>
      <c r="D84" s="128" t="str">
        <f>IF(エントリーシート団体用No.5!D13="","",エントリーシート団体用No.5!D13)</f>
        <v/>
      </c>
      <c r="E84" s="128" t="str">
        <f>IF(エントリーシート団体用No.5!F13="","",VLOOKUP(エントリーシート団体用No.5!F13,エントリーシート団体用No.5!$R$10:$S$26,2,FALSE))</f>
        <v/>
      </c>
      <c r="F84" s="128" t="str">
        <f>IF(エントリーシート団体用No.5!G13="","",VLOOKUP(エントリーシート団体用No.5!G13,エントリーシート団体用No.5!$V$10:$W$17,2,FALSE))</f>
        <v/>
      </c>
      <c r="G84" s="128" t="str">
        <f>IF(エントリーシート団体用No.5!H13="","",エントリーシート団体用No.5!H13)</f>
        <v/>
      </c>
      <c r="H84" s="128" t="str">
        <f>IF(エントリーシート団体用No.5!I13="","",VLOOKUP(エントリーシート団体用No.5!I13,エントリーシート団体用No.5!$V$10:$W$17,2,FALSE))</f>
        <v/>
      </c>
      <c r="I84" s="128" t="str">
        <f>IF(エントリーシート団体用No.5!J53="","",エントリーシート団体用No.5!J13)</f>
        <v/>
      </c>
      <c r="J84" s="128" t="str">
        <f>IF(エントリーシート団体用No.5!K13="","",エントリーシート団体用No.5!K13)</f>
        <v/>
      </c>
      <c r="K84" s="128" t="str">
        <f>IF(エントリーシート団体用No.5!L13="","",エントリーシート団体用No.5!L13)</f>
        <v/>
      </c>
      <c r="L84" s="128" t="str">
        <f>IF(エントリーシート団体用No.5!M13="","",エントリーシート団体用No.5!M13)</f>
        <v/>
      </c>
      <c r="M84" s="128" t="str">
        <f>IF(エントリーシート団体用No.5!N13="","",エントリーシート団体用No.5!N13)</f>
        <v/>
      </c>
      <c r="N84" s="128" t="str">
        <f>IF(エントリーシート団体用No.5!O13="","",エントリーシート団体用No.5!O13)</f>
        <v/>
      </c>
      <c r="O84" s="5" t="str">
        <f>IF(エントリーシート団体用No.5!$D$4="","",エントリーシート団体用No.5!$D$4)</f>
        <v/>
      </c>
    </row>
    <row r="85" spans="1:15" x14ac:dyDescent="0.15">
      <c r="A85" s="129"/>
      <c r="B85" s="133">
        <v>84</v>
      </c>
      <c r="C85" s="133" t="str">
        <f>IF(エントリーシート団体用No.5!C14="","",エントリーシート団体用No.5!C14)</f>
        <v/>
      </c>
      <c r="D85" s="128" t="str">
        <f>IF(エントリーシート団体用No.5!D14="","",エントリーシート団体用No.5!D14)</f>
        <v/>
      </c>
      <c r="E85" s="128" t="str">
        <f>IF(エントリーシート団体用No.5!F14="","",VLOOKUP(エントリーシート団体用No.5!F14,エントリーシート団体用No.5!$R$10:$S$26,2,FALSE))</f>
        <v/>
      </c>
      <c r="F85" s="128" t="str">
        <f>IF(エントリーシート団体用No.5!G14="","",VLOOKUP(エントリーシート団体用No.5!G14,エントリーシート団体用No.5!$V$10:$W$17,2,FALSE))</f>
        <v/>
      </c>
      <c r="G85" s="128" t="str">
        <f>IF(エントリーシート団体用No.5!H14="","",エントリーシート団体用No.5!H14)</f>
        <v/>
      </c>
      <c r="H85" s="128" t="str">
        <f>IF(エントリーシート団体用No.5!I14="","",VLOOKUP(エントリーシート団体用No.5!I14,エントリーシート団体用No.5!$V$10:$W$17,2,FALSE))</f>
        <v/>
      </c>
      <c r="I85" s="128" t="str">
        <f>IF(エントリーシート団体用No.5!J54="","",エントリーシート団体用No.5!J14)</f>
        <v/>
      </c>
      <c r="J85" s="128" t="str">
        <f>IF(エントリーシート団体用No.5!K14="","",エントリーシート団体用No.5!K14)</f>
        <v/>
      </c>
      <c r="K85" s="128" t="str">
        <f>IF(エントリーシート団体用No.5!L14="","",エントリーシート団体用No.5!L14)</f>
        <v/>
      </c>
      <c r="L85" s="128" t="str">
        <f>IF(エントリーシート団体用No.5!M14="","",エントリーシート団体用No.5!M14)</f>
        <v/>
      </c>
      <c r="M85" s="128" t="str">
        <f>IF(エントリーシート団体用No.5!N14="","",エントリーシート団体用No.5!N14)</f>
        <v/>
      </c>
      <c r="N85" s="128" t="str">
        <f>IF(エントリーシート団体用No.5!O14="","",エントリーシート団体用No.5!O14)</f>
        <v/>
      </c>
      <c r="O85" s="5" t="str">
        <f>IF(エントリーシート団体用No.5!$D$4="","",エントリーシート団体用No.5!$D$4)</f>
        <v/>
      </c>
    </row>
    <row r="86" spans="1:15" x14ac:dyDescent="0.15">
      <c r="A86" s="129"/>
      <c r="B86" s="133">
        <v>85</v>
      </c>
      <c r="C86" s="133" t="str">
        <f>IF(エントリーシート団体用No.5!C15="","",エントリーシート団体用No.5!C15)</f>
        <v/>
      </c>
      <c r="D86" s="128" t="str">
        <f>IF(エントリーシート団体用No.5!D15="","",エントリーシート団体用No.5!D15)</f>
        <v/>
      </c>
      <c r="E86" s="128" t="str">
        <f>IF(エントリーシート団体用No.5!F15="","",VLOOKUP(エントリーシート団体用No.5!F15,エントリーシート団体用No.5!$R$10:$S$26,2,FALSE))</f>
        <v/>
      </c>
      <c r="F86" s="128" t="str">
        <f>IF(エントリーシート団体用No.5!G15="","",VLOOKUP(エントリーシート団体用No.5!G15,エントリーシート団体用No.5!$V$10:$W$17,2,FALSE))</f>
        <v/>
      </c>
      <c r="G86" s="128" t="str">
        <f>IF(エントリーシート団体用No.5!H15="","",エントリーシート団体用No.5!H15)</f>
        <v/>
      </c>
      <c r="H86" s="128" t="str">
        <f>IF(エントリーシート団体用No.5!I15="","",VLOOKUP(エントリーシート団体用No.5!I15,エントリーシート団体用No.5!$V$10:$W$17,2,FALSE))</f>
        <v/>
      </c>
      <c r="I86" s="128" t="str">
        <f>IF(エントリーシート団体用No.5!J55="","",エントリーシート団体用No.5!J15)</f>
        <v/>
      </c>
      <c r="J86" s="128" t="str">
        <f>IF(エントリーシート団体用No.5!K15="","",エントリーシート団体用No.5!K15)</f>
        <v/>
      </c>
      <c r="K86" s="128" t="str">
        <f>IF(エントリーシート団体用No.5!L15="","",エントリーシート団体用No.5!L15)</f>
        <v/>
      </c>
      <c r="L86" s="128" t="str">
        <f>IF(エントリーシート団体用No.5!M15="","",エントリーシート団体用No.5!M15)</f>
        <v/>
      </c>
      <c r="M86" s="128" t="str">
        <f>IF(エントリーシート団体用No.5!N15="","",エントリーシート団体用No.5!N15)</f>
        <v/>
      </c>
      <c r="N86" s="128" t="str">
        <f>IF(エントリーシート団体用No.5!O15="","",エントリーシート団体用No.5!O15)</f>
        <v/>
      </c>
      <c r="O86" s="5" t="str">
        <f>IF(エントリーシート団体用No.5!$D$4="","",エントリーシート団体用No.5!$D$4)</f>
        <v/>
      </c>
    </row>
    <row r="87" spans="1:15" x14ac:dyDescent="0.15">
      <c r="A87" s="129"/>
      <c r="B87" s="133">
        <v>86</v>
      </c>
      <c r="C87" s="133" t="str">
        <f>IF(エントリーシート団体用No.5!C16="","",エントリーシート団体用No.5!C16)</f>
        <v/>
      </c>
      <c r="D87" s="128" t="str">
        <f>IF(エントリーシート団体用No.5!D16="","",エントリーシート団体用No.5!D16)</f>
        <v/>
      </c>
      <c r="E87" s="128" t="str">
        <f>IF(エントリーシート団体用No.5!F16="","",VLOOKUP(エントリーシート団体用No.5!F16,エントリーシート団体用No.5!$R$10:$S$26,2,FALSE))</f>
        <v/>
      </c>
      <c r="F87" s="128" t="str">
        <f>IF(エントリーシート団体用No.5!G16="","",VLOOKUP(エントリーシート団体用No.5!G16,エントリーシート団体用No.5!$V$10:$W$17,2,FALSE))</f>
        <v/>
      </c>
      <c r="G87" s="128" t="str">
        <f>IF(エントリーシート団体用No.5!H16="","",エントリーシート団体用No.5!H16)</f>
        <v/>
      </c>
      <c r="H87" s="128" t="str">
        <f>IF(エントリーシート団体用No.5!I16="","",VLOOKUP(エントリーシート団体用No.5!I16,エントリーシート団体用No.5!$V$10:$W$17,2,FALSE))</f>
        <v/>
      </c>
      <c r="I87" s="128" t="str">
        <f>IF(エントリーシート団体用No.5!J56="","",エントリーシート団体用No.5!J16)</f>
        <v/>
      </c>
      <c r="J87" s="128" t="str">
        <f>IF(エントリーシート団体用No.5!K16="","",エントリーシート団体用No.5!K16)</f>
        <v/>
      </c>
      <c r="K87" s="128" t="str">
        <f>IF(エントリーシート団体用No.5!L16="","",エントリーシート団体用No.5!L16)</f>
        <v/>
      </c>
      <c r="L87" s="128" t="str">
        <f>IF(エントリーシート団体用No.5!M16="","",エントリーシート団体用No.5!M16)</f>
        <v/>
      </c>
      <c r="M87" s="128" t="str">
        <f>IF(エントリーシート団体用No.5!N16="","",エントリーシート団体用No.5!N16)</f>
        <v/>
      </c>
      <c r="N87" s="128" t="str">
        <f>IF(エントリーシート団体用No.5!O16="","",エントリーシート団体用No.5!O16)</f>
        <v/>
      </c>
      <c r="O87" s="5" t="str">
        <f>IF(エントリーシート団体用No.5!$D$4="","",エントリーシート団体用No.5!$D$4)</f>
        <v/>
      </c>
    </row>
    <row r="88" spans="1:15" x14ac:dyDescent="0.15">
      <c r="A88" s="129"/>
      <c r="B88" s="133">
        <v>87</v>
      </c>
      <c r="C88" s="133" t="str">
        <f>IF(エントリーシート団体用No.5!C17="","",エントリーシート団体用No.5!C17)</f>
        <v/>
      </c>
      <c r="D88" s="128" t="str">
        <f>IF(エントリーシート団体用No.5!D17="","",エントリーシート団体用No.5!D17)</f>
        <v/>
      </c>
      <c r="E88" s="128" t="str">
        <f>IF(エントリーシート団体用No.5!F17="","",VLOOKUP(エントリーシート団体用No.5!F17,エントリーシート団体用No.5!$R$10:$S$26,2,FALSE))</f>
        <v/>
      </c>
      <c r="F88" s="128" t="str">
        <f>IF(エントリーシート団体用No.5!G17="","",VLOOKUP(エントリーシート団体用No.5!G17,エントリーシート団体用No.5!$V$10:$W$17,2,FALSE))</f>
        <v/>
      </c>
      <c r="G88" s="128" t="str">
        <f>IF(エントリーシート団体用No.5!H17="","",エントリーシート団体用No.5!H17)</f>
        <v/>
      </c>
      <c r="H88" s="128" t="str">
        <f>IF(エントリーシート団体用No.5!I17="","",VLOOKUP(エントリーシート団体用No.5!I17,エントリーシート団体用No.5!$V$10:$W$17,2,FALSE))</f>
        <v/>
      </c>
      <c r="I88" s="128" t="str">
        <f>IF(エントリーシート団体用No.5!J57="","",エントリーシート団体用No.5!J17)</f>
        <v/>
      </c>
      <c r="J88" s="128" t="str">
        <f>IF(エントリーシート団体用No.5!K17="","",エントリーシート団体用No.5!K17)</f>
        <v/>
      </c>
      <c r="K88" s="128" t="str">
        <f>IF(エントリーシート団体用No.5!L17="","",エントリーシート団体用No.5!L17)</f>
        <v/>
      </c>
      <c r="L88" s="128" t="str">
        <f>IF(エントリーシート団体用No.5!M17="","",エントリーシート団体用No.5!M17)</f>
        <v/>
      </c>
      <c r="M88" s="128" t="str">
        <f>IF(エントリーシート団体用No.5!N17="","",エントリーシート団体用No.5!N17)</f>
        <v/>
      </c>
      <c r="N88" s="128" t="str">
        <f>IF(エントリーシート団体用No.5!O17="","",エントリーシート団体用No.5!O17)</f>
        <v/>
      </c>
      <c r="O88" s="5" t="str">
        <f>IF(エントリーシート団体用No.5!$D$4="","",エントリーシート団体用No.5!$D$4)</f>
        <v/>
      </c>
    </row>
    <row r="89" spans="1:15" x14ac:dyDescent="0.15">
      <c r="A89" s="129"/>
      <c r="B89" s="133">
        <v>88</v>
      </c>
      <c r="C89" s="133" t="str">
        <f>IF(エントリーシート団体用No.5!C18="","",エントリーシート団体用No.5!C18)</f>
        <v/>
      </c>
      <c r="D89" s="128" t="str">
        <f>IF(エントリーシート団体用No.5!D18="","",エントリーシート団体用No.5!D18)</f>
        <v/>
      </c>
      <c r="E89" s="128" t="str">
        <f>IF(エントリーシート団体用No.5!F18="","",VLOOKUP(エントリーシート団体用No.5!F18,エントリーシート団体用No.5!$R$10:$S$26,2,FALSE))</f>
        <v/>
      </c>
      <c r="F89" s="128" t="str">
        <f>IF(エントリーシート団体用No.5!G18="","",VLOOKUP(エントリーシート団体用No.5!G18,エントリーシート団体用No.5!$V$10:$W$17,2,FALSE))</f>
        <v/>
      </c>
      <c r="G89" s="128" t="str">
        <f>IF(エントリーシート団体用No.5!H18="","",エントリーシート団体用No.5!H18)</f>
        <v/>
      </c>
      <c r="H89" s="128" t="str">
        <f>IF(エントリーシート団体用No.5!I18="","",VLOOKUP(エントリーシート団体用No.5!I18,エントリーシート団体用No.5!$V$10:$W$17,2,FALSE))</f>
        <v/>
      </c>
      <c r="I89" s="128" t="str">
        <f>IF(エントリーシート団体用No.5!J58="","",エントリーシート団体用No.5!J18)</f>
        <v/>
      </c>
      <c r="J89" s="128" t="str">
        <f>IF(エントリーシート団体用No.5!K18="","",エントリーシート団体用No.5!K18)</f>
        <v/>
      </c>
      <c r="K89" s="128" t="str">
        <f>IF(エントリーシート団体用No.5!L18="","",エントリーシート団体用No.5!L18)</f>
        <v/>
      </c>
      <c r="L89" s="128" t="str">
        <f>IF(エントリーシート団体用No.5!M18="","",エントリーシート団体用No.5!M18)</f>
        <v/>
      </c>
      <c r="M89" s="128" t="str">
        <f>IF(エントリーシート団体用No.5!N18="","",エントリーシート団体用No.5!N18)</f>
        <v/>
      </c>
      <c r="N89" s="128" t="str">
        <f>IF(エントリーシート団体用No.5!O18="","",エントリーシート団体用No.5!O18)</f>
        <v/>
      </c>
      <c r="O89" s="5" t="str">
        <f>IF(エントリーシート団体用No.5!$D$4="","",エントリーシート団体用No.5!$D$4)</f>
        <v/>
      </c>
    </row>
    <row r="90" spans="1:15" x14ac:dyDescent="0.15">
      <c r="A90" s="129"/>
      <c r="B90" s="133">
        <v>89</v>
      </c>
      <c r="C90" s="133" t="str">
        <f>IF(エントリーシート団体用No.5!C19="","",エントリーシート団体用No.5!C19)</f>
        <v/>
      </c>
      <c r="D90" s="128" t="str">
        <f>IF(エントリーシート団体用No.5!D19="","",エントリーシート団体用No.5!D19)</f>
        <v/>
      </c>
      <c r="E90" s="128" t="str">
        <f>IF(エントリーシート団体用No.5!F19="","",VLOOKUP(エントリーシート団体用No.5!F19,エントリーシート団体用No.5!$R$10:$S$26,2,FALSE))</f>
        <v/>
      </c>
      <c r="F90" s="128" t="str">
        <f>IF(エントリーシート団体用No.5!G19="","",VLOOKUP(エントリーシート団体用No.5!G19,エントリーシート団体用No.5!$V$10:$W$17,2,FALSE))</f>
        <v/>
      </c>
      <c r="G90" s="128" t="str">
        <f>IF(エントリーシート団体用No.5!H19="","",エントリーシート団体用No.5!H19)</f>
        <v/>
      </c>
      <c r="H90" s="128" t="str">
        <f>IF(エントリーシート団体用No.5!I19="","",VLOOKUP(エントリーシート団体用No.5!I19,エントリーシート団体用No.5!$V$10:$W$17,2,FALSE))</f>
        <v/>
      </c>
      <c r="I90" s="128" t="str">
        <f>IF(エントリーシート団体用No.5!J59="","",エントリーシート団体用No.5!J19)</f>
        <v/>
      </c>
      <c r="J90" s="128" t="str">
        <f>IF(エントリーシート団体用No.5!K19="","",エントリーシート団体用No.5!K19)</f>
        <v/>
      </c>
      <c r="K90" s="128" t="str">
        <f>IF(エントリーシート団体用No.5!L19="","",エントリーシート団体用No.5!L19)</f>
        <v/>
      </c>
      <c r="L90" s="128" t="str">
        <f>IF(エントリーシート団体用No.5!M19="","",エントリーシート団体用No.5!M19)</f>
        <v/>
      </c>
      <c r="M90" s="128" t="str">
        <f>IF(エントリーシート団体用No.5!N19="","",エントリーシート団体用No.5!N19)</f>
        <v/>
      </c>
      <c r="N90" s="128" t="str">
        <f>IF(エントリーシート団体用No.5!O19="","",エントリーシート団体用No.5!O19)</f>
        <v/>
      </c>
      <c r="O90" s="5" t="str">
        <f>IF(エントリーシート団体用No.5!$D$4="","",エントリーシート団体用No.5!$D$4)</f>
        <v/>
      </c>
    </row>
    <row r="91" spans="1:15" x14ac:dyDescent="0.15">
      <c r="A91" s="129"/>
      <c r="B91" s="133">
        <v>90</v>
      </c>
      <c r="C91" s="133" t="str">
        <f>IF(エントリーシート団体用No.5!C20="","",エントリーシート団体用No.5!C20)</f>
        <v/>
      </c>
      <c r="D91" s="128" t="str">
        <f>IF(エントリーシート団体用No.5!D20="","",エントリーシート団体用No.5!D20)</f>
        <v/>
      </c>
      <c r="E91" s="128" t="str">
        <f>IF(エントリーシート団体用No.5!F20="","",VLOOKUP(エントリーシート団体用No.5!F20,エントリーシート団体用No.5!$R$10:$S$26,2,FALSE))</f>
        <v/>
      </c>
      <c r="F91" s="128" t="str">
        <f>IF(エントリーシート団体用No.5!G20="","",VLOOKUP(エントリーシート団体用No.5!G20,エントリーシート団体用No.5!$V$10:$W$17,2,FALSE))</f>
        <v/>
      </c>
      <c r="G91" s="128" t="str">
        <f>IF(エントリーシート団体用No.5!H20="","",エントリーシート団体用No.5!H20)</f>
        <v/>
      </c>
      <c r="H91" s="128" t="str">
        <f>IF(エントリーシート団体用No.5!I20="","",VLOOKUP(エントリーシート団体用No.5!I20,エントリーシート団体用No.5!$V$10:$W$17,2,FALSE))</f>
        <v/>
      </c>
      <c r="I91" s="128" t="str">
        <f>IF(エントリーシート団体用No.5!J60="","",エントリーシート団体用No.5!J20)</f>
        <v/>
      </c>
      <c r="J91" s="128" t="str">
        <f>IF(エントリーシート団体用No.5!K20="","",エントリーシート団体用No.5!K20)</f>
        <v/>
      </c>
      <c r="K91" s="128" t="str">
        <f>IF(エントリーシート団体用No.5!L20="","",エントリーシート団体用No.5!L20)</f>
        <v/>
      </c>
      <c r="L91" s="128" t="str">
        <f>IF(エントリーシート団体用No.5!M20="","",エントリーシート団体用No.5!M20)</f>
        <v/>
      </c>
      <c r="M91" s="128" t="str">
        <f>IF(エントリーシート団体用No.5!N20="","",エントリーシート団体用No.5!N20)</f>
        <v/>
      </c>
      <c r="N91" s="128" t="str">
        <f>IF(エントリーシート団体用No.5!O20="","",エントリーシート団体用No.5!O20)</f>
        <v/>
      </c>
      <c r="O91" s="5" t="str">
        <f>IF(エントリーシート団体用No.5!$D$4="","",エントリーシート団体用No.5!$D$4)</f>
        <v/>
      </c>
    </row>
    <row r="92" spans="1:15" x14ac:dyDescent="0.15">
      <c r="A92" s="129"/>
      <c r="B92" s="133">
        <v>91</v>
      </c>
      <c r="C92" s="133" t="str">
        <f>IF(エントリーシート団体用No.5!C21="","",エントリーシート団体用No.5!C21)</f>
        <v/>
      </c>
      <c r="D92" s="128" t="str">
        <f>IF(エントリーシート団体用No.5!D21="","",エントリーシート団体用No.5!D21)</f>
        <v/>
      </c>
      <c r="E92" s="128" t="str">
        <f>IF(エントリーシート団体用No.5!F21="","",VLOOKUP(エントリーシート団体用No.5!F21,エントリーシート団体用No.5!$R$10:$S$26,2,FALSE))</f>
        <v/>
      </c>
      <c r="F92" s="128" t="str">
        <f>IF(エントリーシート団体用No.5!G21="","",VLOOKUP(エントリーシート団体用No.5!G21,エントリーシート団体用No.5!$V$10:$W$17,2,FALSE))</f>
        <v/>
      </c>
      <c r="G92" s="128" t="str">
        <f>IF(エントリーシート団体用No.5!H21="","",エントリーシート団体用No.5!H21)</f>
        <v/>
      </c>
      <c r="H92" s="128" t="str">
        <f>IF(エントリーシート団体用No.5!I21="","",VLOOKUP(エントリーシート団体用No.5!I21,エントリーシート団体用No.5!$V$10:$W$17,2,FALSE))</f>
        <v/>
      </c>
      <c r="I92" s="128" t="str">
        <f>IF(エントリーシート団体用No.5!J61="","",エントリーシート団体用No.5!J21)</f>
        <v/>
      </c>
      <c r="J92" s="128" t="str">
        <f>IF(エントリーシート団体用No.5!K21="","",エントリーシート団体用No.5!K21)</f>
        <v/>
      </c>
      <c r="K92" s="128" t="str">
        <f>IF(エントリーシート団体用No.5!L21="","",エントリーシート団体用No.5!L21)</f>
        <v/>
      </c>
      <c r="L92" s="128" t="str">
        <f>IF(エントリーシート団体用No.5!M21="","",エントリーシート団体用No.5!M21)</f>
        <v/>
      </c>
      <c r="M92" s="128" t="str">
        <f>IF(エントリーシート団体用No.5!N21="","",エントリーシート団体用No.5!N21)</f>
        <v/>
      </c>
      <c r="N92" s="128" t="str">
        <f>IF(エントリーシート団体用No.5!O21="","",エントリーシート団体用No.5!O21)</f>
        <v/>
      </c>
      <c r="O92" s="5" t="str">
        <f>IF(エントリーシート団体用No.5!$D$4="","",エントリーシート団体用No.5!$D$4)</f>
        <v/>
      </c>
    </row>
    <row r="93" spans="1:15" x14ac:dyDescent="0.15">
      <c r="A93" s="129"/>
      <c r="B93" s="133">
        <v>92</v>
      </c>
      <c r="C93" s="133" t="str">
        <f>IF(エントリーシート団体用No.5!C22="","",エントリーシート団体用No.5!C22)</f>
        <v/>
      </c>
      <c r="D93" s="128" t="str">
        <f>IF(エントリーシート団体用No.5!D22="","",エントリーシート団体用No.5!D22)</f>
        <v/>
      </c>
      <c r="E93" s="128" t="str">
        <f>IF(エントリーシート団体用No.5!F22="","",VLOOKUP(エントリーシート団体用No.5!F22,エントリーシート団体用No.5!$R$10:$S$26,2,FALSE))</f>
        <v/>
      </c>
      <c r="F93" s="128" t="str">
        <f>IF(エントリーシート団体用No.5!G22="","",VLOOKUP(エントリーシート団体用No.5!G22,エントリーシート団体用No.5!$V$10:$W$17,2,FALSE))</f>
        <v/>
      </c>
      <c r="G93" s="128" t="str">
        <f>IF(エントリーシート団体用No.5!H22="","",エントリーシート団体用No.5!H22)</f>
        <v/>
      </c>
      <c r="H93" s="128" t="str">
        <f>IF(エントリーシート団体用No.5!I22="","",VLOOKUP(エントリーシート団体用No.5!I22,エントリーシート団体用No.5!$V$10:$W$17,2,FALSE))</f>
        <v/>
      </c>
      <c r="I93" s="128" t="str">
        <f>IF(エントリーシート団体用No.5!J62="","",エントリーシート団体用No.5!J22)</f>
        <v/>
      </c>
      <c r="J93" s="128" t="str">
        <f>IF(エントリーシート団体用No.5!K22="","",エントリーシート団体用No.5!K22)</f>
        <v/>
      </c>
      <c r="K93" s="128" t="str">
        <f>IF(エントリーシート団体用No.5!L22="","",エントリーシート団体用No.5!L22)</f>
        <v/>
      </c>
      <c r="L93" s="128" t="str">
        <f>IF(エントリーシート団体用No.5!M22="","",エントリーシート団体用No.5!M22)</f>
        <v/>
      </c>
      <c r="M93" s="128" t="str">
        <f>IF(エントリーシート団体用No.5!N22="","",エントリーシート団体用No.5!N22)</f>
        <v/>
      </c>
      <c r="N93" s="128" t="str">
        <f>IF(エントリーシート団体用No.5!O22="","",エントリーシート団体用No.5!O22)</f>
        <v/>
      </c>
      <c r="O93" s="5" t="str">
        <f>IF(エントリーシート団体用No.5!$D$4="","",エントリーシート団体用No.5!$D$4)</f>
        <v/>
      </c>
    </row>
    <row r="94" spans="1:15" x14ac:dyDescent="0.15">
      <c r="A94" s="129"/>
      <c r="B94" s="133">
        <v>93</v>
      </c>
      <c r="C94" s="133" t="str">
        <f>IF(エントリーシート団体用No.5!C23="","",エントリーシート団体用No.5!C23)</f>
        <v/>
      </c>
      <c r="D94" s="128" t="str">
        <f>IF(エントリーシート団体用No.5!D23="","",エントリーシート団体用No.5!D23)</f>
        <v/>
      </c>
      <c r="E94" s="128" t="str">
        <f>IF(エントリーシート団体用No.5!F23="","",VLOOKUP(エントリーシート団体用No.5!F23,エントリーシート団体用No.5!$R$10:$S$26,2,FALSE))</f>
        <v/>
      </c>
      <c r="F94" s="128" t="str">
        <f>IF(エントリーシート団体用No.5!G23="","",VLOOKUP(エントリーシート団体用No.5!G23,エントリーシート団体用No.5!$V$10:$W$17,2,FALSE))</f>
        <v/>
      </c>
      <c r="G94" s="128" t="str">
        <f>IF(エントリーシート団体用No.5!H23="","",エントリーシート団体用No.5!H23)</f>
        <v/>
      </c>
      <c r="H94" s="128" t="str">
        <f>IF(エントリーシート団体用No.5!I23="","",VLOOKUP(エントリーシート団体用No.5!I23,エントリーシート団体用No.5!$V$10:$W$17,2,FALSE))</f>
        <v/>
      </c>
      <c r="I94" s="128" t="str">
        <f>IF(エントリーシート団体用No.5!J63="","",エントリーシート団体用No.5!J23)</f>
        <v/>
      </c>
      <c r="J94" s="128" t="str">
        <f>IF(エントリーシート団体用No.5!K23="","",エントリーシート団体用No.5!K23)</f>
        <v/>
      </c>
      <c r="K94" s="128" t="str">
        <f>IF(エントリーシート団体用No.5!L23="","",エントリーシート団体用No.5!L23)</f>
        <v/>
      </c>
      <c r="L94" s="128" t="str">
        <f>IF(エントリーシート団体用No.5!M23="","",エントリーシート団体用No.5!M23)</f>
        <v/>
      </c>
      <c r="M94" s="128" t="str">
        <f>IF(エントリーシート団体用No.5!N23="","",エントリーシート団体用No.5!N23)</f>
        <v/>
      </c>
      <c r="N94" s="128" t="str">
        <f>IF(エントリーシート団体用No.5!O23="","",エントリーシート団体用No.5!O23)</f>
        <v/>
      </c>
      <c r="O94" s="5" t="str">
        <f>IF(エントリーシート団体用No.5!$D$4="","",エントリーシート団体用No.5!$D$4)</f>
        <v/>
      </c>
    </row>
    <row r="95" spans="1:15" x14ac:dyDescent="0.15">
      <c r="A95" s="129"/>
      <c r="B95" s="133">
        <v>94</v>
      </c>
      <c r="C95" s="133" t="str">
        <f>IF(エントリーシート団体用No.5!C24="","",エントリーシート団体用No.5!C24)</f>
        <v/>
      </c>
      <c r="D95" s="128" t="str">
        <f>IF(エントリーシート団体用No.5!D24="","",エントリーシート団体用No.5!D24)</f>
        <v/>
      </c>
      <c r="E95" s="128" t="str">
        <f>IF(エントリーシート団体用No.5!F24="","",VLOOKUP(エントリーシート団体用No.5!F24,エントリーシート団体用No.5!$R$10:$S$26,2,FALSE))</f>
        <v/>
      </c>
      <c r="F95" s="128" t="str">
        <f>IF(エントリーシート団体用No.5!G24="","",VLOOKUP(エントリーシート団体用No.5!G24,エントリーシート団体用No.5!$V$10:$W$17,2,FALSE))</f>
        <v/>
      </c>
      <c r="G95" s="128" t="str">
        <f>IF(エントリーシート団体用No.5!H24="","",エントリーシート団体用No.5!H24)</f>
        <v/>
      </c>
      <c r="H95" s="128" t="str">
        <f>IF(エントリーシート団体用No.5!I24="","",VLOOKUP(エントリーシート団体用No.5!I24,エントリーシート団体用No.5!$V$10:$W$17,2,FALSE))</f>
        <v/>
      </c>
      <c r="I95" s="128" t="str">
        <f>IF(エントリーシート団体用No.5!J64="","",エントリーシート団体用No.5!J24)</f>
        <v/>
      </c>
      <c r="J95" s="128" t="str">
        <f>IF(エントリーシート団体用No.5!K24="","",エントリーシート団体用No.5!K24)</f>
        <v/>
      </c>
      <c r="K95" s="128" t="str">
        <f>IF(エントリーシート団体用No.5!L24="","",エントリーシート団体用No.5!L24)</f>
        <v/>
      </c>
      <c r="L95" s="128" t="str">
        <f>IF(エントリーシート団体用No.5!M24="","",エントリーシート団体用No.5!M24)</f>
        <v/>
      </c>
      <c r="M95" s="128" t="str">
        <f>IF(エントリーシート団体用No.5!N24="","",エントリーシート団体用No.5!N24)</f>
        <v/>
      </c>
      <c r="N95" s="128" t="str">
        <f>IF(エントリーシート団体用No.5!O24="","",エントリーシート団体用No.5!O24)</f>
        <v/>
      </c>
      <c r="O95" s="5" t="str">
        <f>IF(エントリーシート団体用No.5!$D$4="","",エントリーシート団体用No.5!$D$4)</f>
        <v/>
      </c>
    </row>
    <row r="96" spans="1:15" x14ac:dyDescent="0.15">
      <c r="A96" s="129"/>
      <c r="B96" s="133">
        <v>95</v>
      </c>
      <c r="C96" s="133" t="str">
        <f>IF(エントリーシート団体用No.5!C25="","",エントリーシート団体用No.5!C25)</f>
        <v/>
      </c>
      <c r="D96" s="128" t="str">
        <f>IF(エントリーシート団体用No.5!D25="","",エントリーシート団体用No.5!D25)</f>
        <v/>
      </c>
      <c r="E96" s="128" t="str">
        <f>IF(エントリーシート団体用No.5!F25="","",VLOOKUP(エントリーシート団体用No.5!F25,エントリーシート団体用No.5!$R$10:$S$26,2,FALSE))</f>
        <v/>
      </c>
      <c r="F96" s="128" t="str">
        <f>IF(エントリーシート団体用No.5!G25="","",VLOOKUP(エントリーシート団体用No.5!G25,エントリーシート団体用No.5!$V$10:$W$17,2,FALSE))</f>
        <v/>
      </c>
      <c r="G96" s="128" t="str">
        <f>IF(エントリーシート団体用No.5!H25="","",エントリーシート団体用No.5!H25)</f>
        <v/>
      </c>
      <c r="H96" s="128" t="str">
        <f>IF(エントリーシート団体用No.5!I25="","",VLOOKUP(エントリーシート団体用No.5!I25,エントリーシート団体用No.5!$V$10:$W$17,2,FALSE))</f>
        <v/>
      </c>
      <c r="I96" s="128" t="str">
        <f>IF(エントリーシート団体用No.5!J65="","",エントリーシート団体用No.5!J25)</f>
        <v/>
      </c>
      <c r="J96" s="128" t="str">
        <f>IF(エントリーシート団体用No.5!K25="","",エントリーシート団体用No.5!K25)</f>
        <v/>
      </c>
      <c r="K96" s="128" t="str">
        <f>IF(エントリーシート団体用No.5!L25="","",エントリーシート団体用No.5!L25)</f>
        <v/>
      </c>
      <c r="L96" s="128" t="str">
        <f>IF(エントリーシート団体用No.5!M25="","",エントリーシート団体用No.5!M25)</f>
        <v/>
      </c>
      <c r="M96" s="128" t="str">
        <f>IF(エントリーシート団体用No.5!N25="","",エントリーシート団体用No.5!N25)</f>
        <v/>
      </c>
      <c r="N96" s="128" t="str">
        <f>IF(エントリーシート団体用No.5!O25="","",エントリーシート団体用No.5!O25)</f>
        <v/>
      </c>
      <c r="O96" s="5" t="str">
        <f>IF(エントリーシート団体用No.5!$D$4="","",エントリーシート団体用No.5!$D$4)</f>
        <v/>
      </c>
    </row>
    <row r="97" spans="1:15" x14ac:dyDescent="0.15">
      <c r="A97" s="129"/>
      <c r="B97" s="133">
        <v>96</v>
      </c>
      <c r="C97" s="133" t="str">
        <f>IF(エントリーシート団体用No.5!C26="","",エントリーシート団体用No.5!C26)</f>
        <v/>
      </c>
      <c r="D97" s="128" t="str">
        <f>IF(エントリーシート団体用No.5!D26="","",エントリーシート団体用No.5!D26)</f>
        <v/>
      </c>
      <c r="E97" s="128" t="str">
        <f>IF(エントリーシート団体用No.5!F26="","",VLOOKUP(エントリーシート団体用No.5!F26,エントリーシート団体用No.5!$R$10:$S$26,2,FALSE))</f>
        <v/>
      </c>
      <c r="F97" s="128" t="str">
        <f>IF(エントリーシート団体用No.5!G26="","",VLOOKUP(エントリーシート団体用No.5!G26,エントリーシート団体用No.5!$V$10:$W$17,2,FALSE))</f>
        <v/>
      </c>
      <c r="G97" s="128" t="str">
        <f>IF(エントリーシート団体用No.5!H26="","",エントリーシート団体用No.5!H26)</f>
        <v/>
      </c>
      <c r="H97" s="128" t="str">
        <f>IF(エントリーシート団体用No.5!I26="","",VLOOKUP(エントリーシート団体用No.5!I26,エントリーシート団体用No.5!$V$10:$W$17,2,FALSE))</f>
        <v/>
      </c>
      <c r="I97" s="128" t="str">
        <f>IF(エントリーシート団体用No.5!J66="","",エントリーシート団体用No.5!J26)</f>
        <v/>
      </c>
      <c r="J97" s="128" t="str">
        <f>IF(エントリーシート団体用No.5!K26="","",エントリーシート団体用No.5!K26)</f>
        <v/>
      </c>
      <c r="K97" s="128" t="str">
        <f>IF(エントリーシート団体用No.5!L26="","",エントリーシート団体用No.5!L26)</f>
        <v/>
      </c>
      <c r="L97" s="128" t="str">
        <f>IF(エントリーシート団体用No.5!M26="","",エントリーシート団体用No.5!M26)</f>
        <v/>
      </c>
      <c r="M97" s="128" t="str">
        <f>IF(エントリーシート団体用No.5!N26="","",エントリーシート団体用No.5!N26)</f>
        <v/>
      </c>
      <c r="N97" s="128" t="str">
        <f>IF(エントリーシート団体用No.5!O26="","",エントリーシート団体用No.5!O26)</f>
        <v/>
      </c>
      <c r="O97" s="5" t="str">
        <f>IF(エントリーシート団体用No.5!$D$4="","",エントリーシート団体用No.5!$D$4)</f>
        <v/>
      </c>
    </row>
    <row r="98" spans="1:15" x14ac:dyDescent="0.15">
      <c r="A98" s="129"/>
      <c r="B98" s="133">
        <v>97</v>
      </c>
      <c r="C98" s="133" t="str">
        <f>IF(エントリーシート団体用No.5!C27="","",エントリーシート団体用No.5!C27)</f>
        <v/>
      </c>
      <c r="D98" s="128" t="str">
        <f>IF(エントリーシート団体用No.5!D27="","",エントリーシート団体用No.5!D27)</f>
        <v/>
      </c>
      <c r="E98" s="128" t="str">
        <f>IF(エントリーシート団体用No.5!F27="","",VLOOKUP(エントリーシート団体用No.5!F27,エントリーシート団体用No.5!$R$10:$S$26,2,FALSE))</f>
        <v/>
      </c>
      <c r="F98" s="128" t="str">
        <f>IF(エントリーシート団体用No.5!G27="","",VLOOKUP(エントリーシート団体用No.5!G27,エントリーシート団体用No.5!$V$10:$W$17,2,FALSE))</f>
        <v/>
      </c>
      <c r="G98" s="128" t="str">
        <f>IF(エントリーシート団体用No.5!H27="","",エントリーシート団体用No.5!H27)</f>
        <v/>
      </c>
      <c r="H98" s="128" t="str">
        <f>IF(エントリーシート団体用No.5!I27="","",VLOOKUP(エントリーシート団体用No.5!I27,エントリーシート団体用No.5!$V$10:$W$17,2,FALSE))</f>
        <v/>
      </c>
      <c r="I98" s="128" t="str">
        <f>IF(エントリーシート団体用No.5!J67="","",エントリーシート団体用No.5!J27)</f>
        <v/>
      </c>
      <c r="J98" s="128" t="str">
        <f>IF(エントリーシート団体用No.5!K27="","",エントリーシート団体用No.5!K27)</f>
        <v/>
      </c>
      <c r="K98" s="128" t="str">
        <f>IF(エントリーシート団体用No.5!L27="","",エントリーシート団体用No.5!L27)</f>
        <v/>
      </c>
      <c r="L98" s="128" t="str">
        <f>IF(エントリーシート団体用No.5!M27="","",エントリーシート団体用No.5!M27)</f>
        <v/>
      </c>
      <c r="M98" s="128" t="str">
        <f>IF(エントリーシート団体用No.5!N27="","",エントリーシート団体用No.5!N27)</f>
        <v/>
      </c>
      <c r="N98" s="128" t="str">
        <f>IF(エントリーシート団体用No.5!O27="","",エントリーシート団体用No.5!O27)</f>
        <v/>
      </c>
      <c r="O98" s="5" t="str">
        <f>IF(エントリーシート団体用No.5!$D$4="","",エントリーシート団体用No.5!$D$4)</f>
        <v/>
      </c>
    </row>
    <row r="99" spans="1:15" x14ac:dyDescent="0.15">
      <c r="A99" s="129"/>
      <c r="B99" s="133">
        <v>98</v>
      </c>
      <c r="C99" s="133" t="str">
        <f>IF(エントリーシート団体用No.5!C28="","",エントリーシート団体用No.5!C28)</f>
        <v/>
      </c>
      <c r="D99" s="128" t="str">
        <f>IF(エントリーシート団体用No.5!D28="","",エントリーシート団体用No.5!D28)</f>
        <v/>
      </c>
      <c r="E99" s="128" t="str">
        <f>IF(エントリーシート団体用No.5!F28="","",VLOOKUP(エントリーシート団体用No.5!F28,エントリーシート団体用No.5!$R$10:$S$26,2,FALSE))</f>
        <v/>
      </c>
      <c r="F99" s="128" t="str">
        <f>IF(エントリーシート団体用No.5!G28="","",VLOOKUP(エントリーシート団体用No.5!G28,エントリーシート団体用No.5!$V$10:$W$17,2,FALSE))</f>
        <v/>
      </c>
      <c r="G99" s="128" t="str">
        <f>IF(エントリーシート団体用No.5!H28="","",エントリーシート団体用No.5!H28)</f>
        <v/>
      </c>
      <c r="H99" s="128" t="str">
        <f>IF(エントリーシート団体用No.5!I28="","",VLOOKUP(エントリーシート団体用No.5!I28,エントリーシート団体用No.5!$V$10:$W$17,2,FALSE))</f>
        <v/>
      </c>
      <c r="I99" s="128" t="str">
        <f>IF(エントリーシート団体用No.5!J68="","",エントリーシート団体用No.5!J28)</f>
        <v/>
      </c>
      <c r="J99" s="128" t="str">
        <f>IF(エントリーシート団体用No.5!K28="","",エントリーシート団体用No.5!K28)</f>
        <v/>
      </c>
      <c r="K99" s="128" t="str">
        <f>IF(エントリーシート団体用No.5!L28="","",エントリーシート団体用No.5!L28)</f>
        <v/>
      </c>
      <c r="L99" s="128" t="str">
        <f>IF(エントリーシート団体用No.5!M28="","",エントリーシート団体用No.5!M28)</f>
        <v/>
      </c>
      <c r="M99" s="128" t="str">
        <f>IF(エントリーシート団体用No.5!N28="","",エントリーシート団体用No.5!N28)</f>
        <v/>
      </c>
      <c r="N99" s="128" t="str">
        <f>IF(エントリーシート団体用No.5!O28="","",エントリーシート団体用No.5!O28)</f>
        <v/>
      </c>
      <c r="O99" s="5" t="str">
        <f>IF(エントリーシート団体用No.5!$D$4="","",エントリーシート団体用No.5!$D$4)</f>
        <v/>
      </c>
    </row>
    <row r="100" spans="1:15" x14ac:dyDescent="0.15">
      <c r="A100" s="129"/>
      <c r="B100" s="133">
        <v>99</v>
      </c>
      <c r="C100" s="133" t="str">
        <f>IF(エントリーシート団体用No.5!C29="","",エントリーシート団体用No.5!C29)</f>
        <v/>
      </c>
      <c r="D100" s="128" t="str">
        <f>IF(エントリーシート団体用No.5!D29="","",エントリーシート団体用No.5!D29)</f>
        <v/>
      </c>
      <c r="E100" s="128" t="str">
        <f>IF(エントリーシート団体用No.5!F29="","",VLOOKUP(エントリーシート団体用No.5!F29,エントリーシート団体用No.5!$R$10:$S$26,2,FALSE))</f>
        <v/>
      </c>
      <c r="F100" s="128" t="str">
        <f>IF(エントリーシート団体用No.5!G29="","",VLOOKUP(エントリーシート団体用No.5!G29,エントリーシート団体用No.5!$V$10:$W$17,2,FALSE))</f>
        <v/>
      </c>
      <c r="G100" s="128" t="str">
        <f>IF(エントリーシート団体用No.5!H29="","",エントリーシート団体用No.5!H29)</f>
        <v/>
      </c>
      <c r="H100" s="128" t="str">
        <f>IF(エントリーシート団体用No.5!I29="","",VLOOKUP(エントリーシート団体用No.5!I29,エントリーシート団体用No.5!$V$10:$W$17,2,FALSE))</f>
        <v/>
      </c>
      <c r="I100" s="128" t="str">
        <f>IF(エントリーシート団体用No.5!J69="","",エントリーシート団体用No.5!J29)</f>
        <v/>
      </c>
      <c r="J100" s="128" t="str">
        <f>IF(エントリーシート団体用No.5!K29="","",エントリーシート団体用No.5!K29)</f>
        <v/>
      </c>
      <c r="K100" s="128" t="str">
        <f>IF(エントリーシート団体用No.5!L29="","",エントリーシート団体用No.5!L29)</f>
        <v/>
      </c>
      <c r="L100" s="128" t="str">
        <f>IF(エントリーシート団体用No.5!M29="","",エントリーシート団体用No.5!M29)</f>
        <v/>
      </c>
      <c r="M100" s="128" t="str">
        <f>IF(エントリーシート団体用No.5!N29="","",エントリーシート団体用No.5!N29)</f>
        <v/>
      </c>
      <c r="N100" s="128" t="str">
        <f>IF(エントリーシート団体用No.5!O29="","",エントリーシート団体用No.5!O29)</f>
        <v/>
      </c>
      <c r="O100" s="5" t="str">
        <f>IF(エントリーシート団体用No.5!$D$4="","",エントリーシート団体用No.5!$D$4)</f>
        <v/>
      </c>
    </row>
    <row r="101" spans="1:15" x14ac:dyDescent="0.15">
      <c r="A101" s="129"/>
      <c r="B101" s="133">
        <v>100</v>
      </c>
      <c r="C101" s="133" t="str">
        <f>IF(エントリーシート団体用No.5!C30="","",エントリーシート団体用No.5!C30)</f>
        <v/>
      </c>
      <c r="D101" s="128" t="str">
        <f>IF(エントリーシート団体用No.5!D30="","",エントリーシート団体用No.5!D30)</f>
        <v/>
      </c>
      <c r="E101" s="128" t="str">
        <f>IF(エントリーシート団体用No.5!F30="","",VLOOKUP(エントリーシート団体用No.5!F30,エントリーシート団体用No.5!$R$10:$S$26,2,FALSE))</f>
        <v/>
      </c>
      <c r="F101" s="128" t="str">
        <f>IF(エントリーシート団体用No.5!G30="","",VLOOKUP(エントリーシート団体用No.5!G30,エントリーシート団体用No.5!$V$10:$W$17,2,FALSE))</f>
        <v/>
      </c>
      <c r="G101" s="128" t="str">
        <f>IF(エントリーシート団体用No.5!H30="","",エントリーシート団体用No.5!H30)</f>
        <v/>
      </c>
      <c r="H101" s="128" t="str">
        <f>IF(エントリーシート団体用No.5!I30="","",VLOOKUP(エントリーシート団体用No.5!I30,エントリーシート団体用No.5!$V$10:$W$17,2,FALSE))</f>
        <v/>
      </c>
      <c r="I101" s="128" t="str">
        <f>IF(エントリーシート団体用No.5!J70="","",エントリーシート団体用No.5!J30)</f>
        <v/>
      </c>
      <c r="J101" s="128" t="str">
        <f>IF(エントリーシート団体用No.5!K30="","",エントリーシート団体用No.5!K30)</f>
        <v/>
      </c>
      <c r="K101" s="128" t="str">
        <f>IF(エントリーシート団体用No.5!L30="","",エントリーシート団体用No.5!L30)</f>
        <v/>
      </c>
      <c r="L101" s="128" t="str">
        <f>IF(エントリーシート団体用No.5!M30="","",エントリーシート団体用No.5!M30)</f>
        <v/>
      </c>
      <c r="M101" s="128" t="str">
        <f>IF(エントリーシート団体用No.5!N30="","",エントリーシート団体用No.5!N30)</f>
        <v/>
      </c>
      <c r="N101" s="128" t="str">
        <f>IF(エントリーシート団体用No.5!O30="","",エントリーシート団体用No.5!O30)</f>
        <v/>
      </c>
      <c r="O101" s="5" t="str">
        <f>IF(エントリーシート団体用No.5!$D$4="","",エントリーシート団体用No.5!$D$4)</f>
        <v/>
      </c>
    </row>
  </sheetData>
  <sheetProtection password="CC09" sheet="1" objects="1" scenarios="1"/>
  <mergeCells count="5">
    <mergeCell ref="A2:A21"/>
    <mergeCell ref="A22:A41"/>
    <mergeCell ref="A42:A61"/>
    <mergeCell ref="A62:A81"/>
    <mergeCell ref="A82:A101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K17"/>
  <sheetViews>
    <sheetView workbookViewId="0">
      <selection activeCell="B15" sqref="B15"/>
    </sheetView>
  </sheetViews>
  <sheetFormatPr defaultRowHeight="13.5" x14ac:dyDescent="0.15"/>
  <cols>
    <col min="1" max="1" width="18.75" style="5" customWidth="1"/>
    <col min="2" max="16384" width="9" style="5"/>
  </cols>
  <sheetData>
    <row r="1" spans="1:11" x14ac:dyDescent="0.15">
      <c r="A1" s="128" t="s">
        <v>121</v>
      </c>
      <c r="B1" s="128" t="s">
        <v>39</v>
      </c>
      <c r="C1" s="128" t="s">
        <v>40</v>
      </c>
      <c r="D1" s="128" t="s">
        <v>69</v>
      </c>
      <c r="E1" s="128" t="s">
        <v>74</v>
      </c>
      <c r="F1" s="128" t="s">
        <v>79</v>
      </c>
      <c r="G1" s="128" t="s">
        <v>83</v>
      </c>
      <c r="H1" s="128" t="s">
        <v>87</v>
      </c>
      <c r="I1" s="128" t="s">
        <v>91</v>
      </c>
      <c r="J1" s="128" t="s">
        <v>95</v>
      </c>
      <c r="K1" s="128" t="s">
        <v>98</v>
      </c>
    </row>
    <row r="2" spans="1:11" x14ac:dyDescent="0.15">
      <c r="A2" s="129" t="s">
        <v>122</v>
      </c>
      <c r="B2" s="128">
        <f>COUNTIF(エントリーシート団体用No.1!$K$11:$K$30,"①")+COUNTIF(エントリーシート団体用No.2!$K$11:$K$30,"①")+COUNTIF(エントリーシート団体用No.3!$K$11:$K$30,"①")+COUNTIF(エントリーシート団体用No.4!$K$11:$K$30,"①")+COUNTIF(エントリーシート団体用No.5!$K$11:$K$30,"①")</f>
        <v>0</v>
      </c>
      <c r="C2" s="128">
        <f>COUNTIF(エントリーシート団体用No.1!$K$11:$K$30,"②")+COUNTIF(エントリーシート団体用No.2!$K$11:$K$30,"②")+COUNTIF(エントリーシート団体用No.3!$K$11:$K$30,"②")+COUNTIF(エントリーシート団体用No.4!$K$11:$K$30,"②")+COUNTIF(エントリーシート団体用No.5!$K$11:$K$30,"②")</f>
        <v>0</v>
      </c>
      <c r="D2" s="128">
        <f>COUNTIF(エントリーシート団体用No.1!$K$11:$K$30,"③")+COUNTIF(エントリーシート団体用No.2!$K$11:$K$30,"③")+COUNTIF(エントリーシート団体用No.3!$K$11:$K$30,"③")+COUNTIF(エントリーシート団体用No.4!$K$11:$K$30,"③")+COUNTIF(エントリーシート団体用No.5!$K$11:$K$30,"③")</f>
        <v>0</v>
      </c>
      <c r="E2" s="128">
        <f>COUNTIF(エントリーシート団体用No.1!$K$11:$K$30,"④")+COUNTIF(エントリーシート団体用No.2!$K$11:$K$30,"④")+COUNTIF(エントリーシート団体用No.3!$K$11:$K$30,"④")+COUNTIF(エントリーシート団体用No.4!$K$11:$K$30,"④")+COUNTIF(エントリーシート団体用No.5!$K$11:$K$30,"④")</f>
        <v>0</v>
      </c>
      <c r="F2" s="128">
        <f>COUNTIF(エントリーシート団体用No.1!$K$11:$K$30,"⑤")+COUNTIF(エントリーシート団体用No.2!$K$11:$K$30,"⑤")+COUNTIF(エントリーシート団体用No.3!$K$11:$K$30,"⑤")+COUNTIF(エントリーシート団体用No.4!$K$11:$K$30,"⑤")+COUNTIF(エントリーシート団体用No.5!$K$11:$K$30,"⑤")</f>
        <v>0</v>
      </c>
      <c r="G2" s="128">
        <f>COUNTIF(エントリーシート団体用No.1!$K$11:$K$30,"⑥")+COUNTIF(エントリーシート団体用No.2!$K$11:$K$30,"⑥")+COUNTIF(エントリーシート団体用No.3!$K$11:$K$30,"⑥")+COUNTIF(エントリーシート団体用No.4!$K$11:$K$30,"⑥")+COUNTIF(エントリーシート団体用No.5!$K$11:$K$30,"⑥")</f>
        <v>0</v>
      </c>
      <c r="H2" s="128">
        <f>COUNTIF(エントリーシート団体用No.1!$K$11:$K$30,"⑦")+COUNTIF(エントリーシート団体用No.2!$K$11:$K$30,"⑦")+COUNTIF(エントリーシート団体用No.3!$K$11:$K$30,"⑦")+COUNTIF(エントリーシート団体用No.4!$K$11:$K$30,"⑦")+COUNTIF(エントリーシート団体用No.5!$K$11:$K$30,"⑦")</f>
        <v>0</v>
      </c>
      <c r="I2" s="128">
        <f>COUNTIF(エントリーシート団体用No.1!$K$11:$K$30,"⑧")+COUNTIF(エントリーシート団体用No.2!$K$11:$K$30,"⑧")+COUNTIF(エントリーシート団体用No.3!$K$11:$K$30,"⑧")+COUNTIF(エントリーシート団体用No.4!$K$11:$K$30,"⑧")+COUNTIF(エントリーシート団体用No.5!$K$11:$K$30,"⑧")</f>
        <v>0</v>
      </c>
      <c r="J2" s="128">
        <f>COUNTIF(エントリーシート団体用No.1!$K$11:$K$30,"⑨")+COUNTIF(エントリーシート団体用No.2!$K$11:$K$30,"⑨")+COUNTIF(エントリーシート団体用No.3!$K$11:$K$30,"⑨")+COUNTIF(エントリーシート団体用No.4!$K$11:$K$30,"⑨")+COUNTIF(エントリーシート団体用No.5!$K$11:$K$30,"⑨")</f>
        <v>0</v>
      </c>
      <c r="K2" s="128">
        <f>COUNTIF(エントリーシート団体用No.1!$K$11:$K$30,"⑩")+COUNTIF(エントリーシート団体用No.2!$K$11:$K$30,"⑩")+COUNTIF(エントリーシート団体用No.3!$K$11:$K$30,"⑩")+COUNTIF(エントリーシート団体用No.4!$K$11:$K$30,"⑩")+COUNTIF(エントリーシート団体用No.5!$K$11:$K$30,"⑩")</f>
        <v>0</v>
      </c>
    </row>
    <row r="3" spans="1:11" x14ac:dyDescent="0.15">
      <c r="A3" s="131"/>
      <c r="B3" s="136" t="str">
        <f>IF(B2=0,"",IF(B2=4,"〇",IF(B2&gt;4,"４名以上",IF(B2&lt;4,"４名以下"))))</f>
        <v/>
      </c>
      <c r="C3" s="136" t="str">
        <f t="shared" ref="C3:K3" si="0">IF(C2=0,"",IF(C2=4,"〇",IF(C2&gt;4,"４名以上",IF(C2&lt;4,"４名以下"))))</f>
        <v/>
      </c>
      <c r="D3" s="136" t="str">
        <f t="shared" si="0"/>
        <v/>
      </c>
      <c r="E3" s="136" t="str">
        <f t="shared" si="0"/>
        <v/>
      </c>
      <c r="F3" s="136" t="str">
        <f t="shared" si="0"/>
        <v/>
      </c>
      <c r="G3" s="136" t="str">
        <f t="shared" si="0"/>
        <v/>
      </c>
      <c r="H3" s="136" t="str">
        <f t="shared" si="0"/>
        <v/>
      </c>
      <c r="I3" s="136" t="str">
        <f t="shared" si="0"/>
        <v/>
      </c>
      <c r="J3" s="136" t="str">
        <f t="shared" si="0"/>
        <v/>
      </c>
      <c r="K3" s="136" t="str">
        <f t="shared" si="0"/>
        <v/>
      </c>
    </row>
    <row r="4" spans="1:11" x14ac:dyDescent="0.15">
      <c r="A4" s="137" t="s">
        <v>123</v>
      </c>
      <c r="B4" s="138">
        <f>COUNTIF(エントリーシート団体用No.1!$L$11:$L$30,"①")+COUNTIF(エントリーシート団体用No.2!$L$11:$L$30,"①")+COUNTIF(エントリーシート団体用No.3!$L$11:$L$30,"①")+COUNTIF(エントリーシート団体用No.4!$L$11:$L$30,"①")+COUNTIF(エントリーシート団体用No.5!$L$11:$L$30,"①")</f>
        <v>0</v>
      </c>
      <c r="C4" s="128">
        <f>COUNTIF(エントリーシート団体用No.1!$L$11:$L$30,"②")+COUNTIF(エントリーシート団体用No.2!$L$11:$L$30,"②")+COUNTIF(エントリーシート団体用No.3!$L$11:$L$30,"②")+COUNTIF(エントリーシート団体用No.4!$L$11:$L$30,"②")+COUNTIF(エントリーシート団体用No.5!$L$11:$L$30,"②")</f>
        <v>0</v>
      </c>
      <c r="D4" s="128">
        <f>COUNTIF(エントリーシート団体用No.1!$L$11:$L$30,"③")+COUNTIF(エントリーシート団体用No.2!$L$11:$L$30,"③")+COUNTIF(エントリーシート団体用No.3!$L$11:$L$30,"③")+COUNTIF(エントリーシート団体用No.4!$L$11:$L$30,"③")+COUNTIF(エントリーシート団体用No.5!$L$11:$L$30,"③")</f>
        <v>0</v>
      </c>
      <c r="E4" s="128">
        <f>COUNTIF(エントリーシート団体用No.1!$L$11:$L$30,"④")+COUNTIF(エントリーシート団体用No.2!$L$11:$L$30,"④")+COUNTIF(エントリーシート団体用No.3!$L$11:$L$30,"④")+COUNTIF(エントリーシート団体用No.4!$L$11:$L$30,"④")+COUNTIF(エントリーシート団体用No.5!$L$11:$L$30,"④")</f>
        <v>0</v>
      </c>
      <c r="F4" s="128">
        <f>COUNTIF(エントリーシート団体用No.1!$L$11:$L$30,"⑤")+COUNTIF(エントリーシート団体用No.2!$L$11:$L$30,"⑤")+COUNTIF(エントリーシート団体用No.3!$L$11:$L$30,"⑤")+COUNTIF(エントリーシート団体用No.4!$L$11:$L$30,"⑤")+COUNTIF(エントリーシート団体用No.5!$L$11:$L$30,"⑤")</f>
        <v>0</v>
      </c>
      <c r="G4" s="128">
        <f>COUNTIF(エントリーシート団体用No.1!$L$11:$L$30,"⑥")+COUNTIF(エントリーシート団体用No.2!$L$11:$L$30,"⑥")+COUNTIF(エントリーシート団体用No.3!$L$11:$L$30,"⑥")+COUNTIF(エントリーシート団体用No.4!$L$11:$L$30,"⑥")+COUNTIF(エントリーシート団体用No.5!$L$11:$L$30,"⑥")</f>
        <v>0</v>
      </c>
      <c r="H4" s="128">
        <f>COUNTIF(エントリーシート団体用No.1!$L$11:$L$30,"⑦")+COUNTIF(エントリーシート団体用No.2!$L$11:$L$30,"⑦")+COUNTIF(エントリーシート団体用No.3!$L$11:$L$30,"⑦")+COUNTIF(エントリーシート団体用No.4!$L$11:$L$30,"⑦")+COUNTIF(エントリーシート団体用No.5!$L$11:$L$30,"⑦")</f>
        <v>0</v>
      </c>
      <c r="I4" s="128">
        <f>COUNTIF(エントリーシート団体用No.1!$L$11:$L$30,"⑧")+COUNTIF(エントリーシート団体用No.2!$L$11:$L$30,"⑧")+COUNTIF(エントリーシート団体用No.3!$L$11:$L$30,"⑧")+COUNTIF(エントリーシート団体用No.4!$L$11:$L$30,"⑧")+COUNTIF(エントリーシート団体用No.5!$L$11:$L$30,"⑧")</f>
        <v>0</v>
      </c>
      <c r="J4" s="128">
        <f>COUNTIF(エントリーシート団体用No.1!$L$11:$L$30,"⑨")+COUNTIF(エントリーシート団体用No.2!$L$11:$L$30,"⑨")+COUNTIF(エントリーシート団体用No.3!$L$11:$L$30,"⑨")+COUNTIF(エントリーシート団体用No.4!$L$11:$L$30,"⑨")+COUNTIF(エントリーシート団体用No.5!$L$11:$L$30,"⑨")</f>
        <v>0</v>
      </c>
      <c r="K4" s="128">
        <f>COUNTIF(エントリーシート団体用No.1!$L$11:$L$30,"⑩")+COUNTIF(エントリーシート団体用No.2!$L$11:$L$30,"⑩")+COUNTIF(エントリーシート団体用No.3!$L$11:$L$30,"⑩")+COUNTIF(エントリーシート団体用No.4!$L$11:$L$30,"⑩")+COUNTIF(エントリーシート団体用No.5!$L$11:$L$30,"⑩")</f>
        <v>0</v>
      </c>
    </row>
    <row r="5" spans="1:11" x14ac:dyDescent="0.15">
      <c r="A5" s="139"/>
      <c r="B5" s="136" t="str">
        <f>IF(B4=0,"",IF(B4=4,"〇",IF(B4&gt;4,"４名以上",IF(B4&lt;4,"４名以下"))))</f>
        <v/>
      </c>
      <c r="C5" s="136" t="str">
        <f t="shared" ref="C5" si="1">IF(C4=0,"",IF(C4=4,"〇",IF(C4&gt;4,"４名以上",IF(C4&lt;4,"４名以下"))))</f>
        <v/>
      </c>
      <c r="D5" s="136" t="str">
        <f t="shared" ref="D5" si="2">IF(D4=0,"",IF(D4=4,"〇",IF(D4&gt;4,"４名以上",IF(D4&lt;4,"４名以下"))))</f>
        <v/>
      </c>
      <c r="E5" s="136" t="str">
        <f t="shared" ref="E5" si="3">IF(E4=0,"",IF(E4=4,"〇",IF(E4&gt;4,"４名以上",IF(E4&lt;4,"４名以下"))))</f>
        <v/>
      </c>
      <c r="F5" s="136" t="str">
        <f t="shared" ref="F5" si="4">IF(F4=0,"",IF(F4=4,"〇",IF(F4&gt;4,"４名以上",IF(F4&lt;4,"４名以下"))))</f>
        <v/>
      </c>
      <c r="G5" s="136" t="str">
        <f t="shared" ref="G5" si="5">IF(G4=0,"",IF(G4=4,"〇",IF(G4&gt;4,"４名以上",IF(G4&lt;4,"４名以下"))))</f>
        <v/>
      </c>
      <c r="H5" s="136" t="str">
        <f t="shared" ref="H5" si="6">IF(H4=0,"",IF(H4=4,"〇",IF(H4&gt;4,"４名以上",IF(H4&lt;4,"４名以下"))))</f>
        <v/>
      </c>
      <c r="I5" s="136" t="str">
        <f t="shared" ref="I5" si="7">IF(I4=0,"",IF(I4=4,"〇",IF(I4&gt;4,"４名以上",IF(I4&lt;4,"４名以下"))))</f>
        <v/>
      </c>
      <c r="J5" s="136" t="str">
        <f t="shared" ref="J5" si="8">IF(J4=0,"",IF(J4=4,"〇",IF(J4&gt;4,"４名以上",IF(J4&lt;4,"４名以下"))))</f>
        <v/>
      </c>
      <c r="K5" s="136" t="str">
        <f t="shared" ref="K5" si="9">IF(K4=0,"",IF(K4=4,"〇",IF(K4&gt;4,"４名以上",IF(K4&lt;4,"４名以下"))))</f>
        <v/>
      </c>
    </row>
    <row r="6" spans="1:11" x14ac:dyDescent="0.15">
      <c r="A6" s="129" t="s">
        <v>124</v>
      </c>
      <c r="B6" s="138">
        <f>COUNTIF(エントリーシート団体用No.1!$M$11:$M$30,"①")+COUNTIF(エントリーシート団体用No.2!$M$11:$M$30,"①")+COUNTIF(エントリーシート団体用No.3!$M$11:$M$30,"①")+COUNTIF(エントリーシート団体用No.4!$M$11:$M$30,"①")+COUNTIF(エントリーシート団体用No.5!$M$11:$M$30,"①")</f>
        <v>0</v>
      </c>
      <c r="C6" s="128">
        <f>COUNTIF(エントリーシート団体用No.1!$M$11:$M$30,"②")+COUNTIF(エントリーシート団体用No.2!$M$11:$M$30,"②")+COUNTIF(エントリーシート団体用No.3!$M$11:$M$30,"②")+COUNTIF(エントリーシート団体用No.4!$M$11:$M$30,"②")+COUNTIF(エントリーシート団体用No.5!$M$11:$M$30,"②")</f>
        <v>0</v>
      </c>
      <c r="D6" s="128">
        <f>COUNTIF(エントリーシート団体用No.1!$M$11:$M$30,"③")+COUNTIF(エントリーシート団体用No.2!$M$11:$M$30,"③")+COUNTIF(エントリーシート団体用No.3!$M$11:$M$30,"③")+COUNTIF(エントリーシート団体用No.4!$M$11:$M$30,"③")+COUNTIF(エントリーシート団体用No.5!$M$11:$M$30,"③")</f>
        <v>0</v>
      </c>
      <c r="E6" s="128">
        <f>COUNTIF(エントリーシート団体用No.1!$M$11:$M$30,"④")+COUNTIF(エントリーシート団体用No.2!$M$11:$M$30,"④")+COUNTIF(エントリーシート団体用No.3!$M$11:$M$30,"④")+COUNTIF(エントリーシート団体用No.4!$M$11:$M$30,"④")+COUNTIF(エントリーシート団体用No.5!$M$11:$M$30,"④")</f>
        <v>0</v>
      </c>
      <c r="F6" s="128">
        <f>COUNTIF(エントリーシート団体用No.1!$M$11:$M$30,"⑤")+COUNTIF(エントリーシート団体用No.2!$M$11:$M$30,"⑤")+COUNTIF(エントリーシート団体用No.3!$M$11:$M$30,"⑤")+COUNTIF(エントリーシート団体用No.4!$M$11:$M$30,"⑤")+COUNTIF(エントリーシート団体用No.5!$M$11:$M$30,"⑤")</f>
        <v>0</v>
      </c>
      <c r="G6" s="128">
        <f>COUNTIF(エントリーシート団体用No.1!$M$11:$M$30,"⑥")+COUNTIF(エントリーシート団体用No.2!$M$11:$M$30,"⑥")+COUNTIF(エントリーシート団体用No.3!$M$11:$M$30,"⑥")+COUNTIF(エントリーシート団体用No.4!$M$11:$M$30,"⑥")+COUNTIF(エントリーシート団体用No.5!$M$11:$M$30,"⑥")</f>
        <v>0</v>
      </c>
      <c r="H6" s="128">
        <f>COUNTIF(エントリーシート団体用No.1!$M$11:$M$30,"⑦")+COUNTIF(エントリーシート団体用No.2!$M$11:$M$30,"⑦")+COUNTIF(エントリーシート団体用No.3!$M$11:$M$30,"⑦")+COUNTIF(エントリーシート団体用No.4!$M$11:$M$30,"⑦")+COUNTIF(エントリーシート団体用No.5!$M$11:$M$30,"⑦")</f>
        <v>0</v>
      </c>
      <c r="I6" s="128">
        <f>COUNTIF(エントリーシート団体用No.1!$M$11:$M$30,"⑧")+COUNTIF(エントリーシート団体用No.2!$M$11:$M$30,"⑧")+COUNTIF(エントリーシート団体用No.3!$M$11:$M$30,"⑧")+COUNTIF(エントリーシート団体用No.4!$M$11:$M$30,"⑧")+COUNTIF(エントリーシート団体用No.5!$M$11:$M$30,"⑧")</f>
        <v>0</v>
      </c>
      <c r="J6" s="128">
        <f>COUNTIF(エントリーシート団体用No.1!$M$11:$M$30,"⑨")+COUNTIF(エントリーシート団体用No.2!$M$11:$M$30,"⑨")+COUNTIF(エントリーシート団体用No.3!$M$11:$M$30,"⑨")+COUNTIF(エントリーシート団体用No.4!$M$11:$M$30,"⑨")+COUNTIF(エントリーシート団体用No.5!$M$11:$M$30,"⑨")</f>
        <v>0</v>
      </c>
      <c r="K6" s="128">
        <f>COUNTIF(エントリーシート団体用No.1!$M$11:$M$30,"⑩")+COUNTIF(エントリーシート団体用No.2!$M$11:$M$30,"⑩")+COUNTIF(エントリーシート団体用No.3!$M$11:$M$30,"⑩")+COUNTIF(エントリーシート団体用No.4!$M$11:$M$30,"⑩")+COUNTIF(エントリーシート団体用No.5!$M$11:$M$30,"⑩")</f>
        <v>0</v>
      </c>
    </row>
    <row r="7" spans="1:11" x14ac:dyDescent="0.15">
      <c r="A7" s="131"/>
      <c r="B7" s="136" t="str">
        <f>IF(B6=0,"",IF(B6=4,"〇",IF(B6&gt;4,"４名以上",IF(B6&lt;4,"４名以下"))))</f>
        <v/>
      </c>
      <c r="C7" s="136" t="str">
        <f t="shared" ref="C7" si="10">IF(C6=0,"",IF(C6=4,"〇",IF(C6&gt;4,"４名以上",IF(C6&lt;4,"４名以下"))))</f>
        <v/>
      </c>
      <c r="D7" s="136" t="str">
        <f t="shared" ref="D7" si="11">IF(D6=0,"",IF(D6=4,"〇",IF(D6&gt;4,"４名以上",IF(D6&lt;4,"４名以下"))))</f>
        <v/>
      </c>
      <c r="E7" s="136" t="str">
        <f t="shared" ref="E7" si="12">IF(E6=0,"",IF(E6=4,"〇",IF(E6&gt;4,"４名以上",IF(E6&lt;4,"４名以下"))))</f>
        <v/>
      </c>
      <c r="F7" s="136" t="str">
        <f t="shared" ref="F7" si="13">IF(F6=0,"",IF(F6=4,"〇",IF(F6&gt;4,"４名以上",IF(F6&lt;4,"４名以下"))))</f>
        <v/>
      </c>
      <c r="G7" s="136" t="str">
        <f t="shared" ref="G7" si="14">IF(G6=0,"",IF(G6=4,"〇",IF(G6&gt;4,"４名以上",IF(G6&lt;4,"４名以下"))))</f>
        <v/>
      </c>
      <c r="H7" s="136" t="str">
        <f t="shared" ref="H7" si="15">IF(H6=0,"",IF(H6=4,"〇",IF(H6&gt;4,"４名以上",IF(H6&lt;4,"４名以下"))))</f>
        <v/>
      </c>
      <c r="I7" s="136" t="str">
        <f t="shared" ref="I7" si="16">IF(I6=0,"",IF(I6=4,"〇",IF(I6&gt;4,"４名以上",IF(I6&lt;4,"４名以下"))))</f>
        <v/>
      </c>
      <c r="J7" s="136" t="str">
        <f t="shared" ref="J7" si="17">IF(J6=0,"",IF(J6=4,"〇",IF(J6&gt;4,"４名以上",IF(J6&lt;4,"４名以下"))))</f>
        <v/>
      </c>
      <c r="K7" s="136" t="str">
        <f t="shared" ref="K7" si="18">IF(K6=0,"",IF(K6=4,"〇",IF(K6&gt;4,"４名以上",IF(K6&lt;4,"４名以下"))))</f>
        <v/>
      </c>
    </row>
    <row r="8" spans="1:11" x14ac:dyDescent="0.15">
      <c r="A8" s="129" t="s">
        <v>125</v>
      </c>
      <c r="B8" s="138">
        <f>COUNTIF(エントリーシート団体用No.1!$N$11:$N$30,"①")+COUNTIF(エントリーシート団体用No.2!$N$11:$N$30,"①")+COUNTIF(エントリーシート団体用No.3!$N$11:$N$30,"①")+COUNTIF(エントリーシート団体用No.4!$N$11:$N$30,"①")+COUNTIF(エントリーシート団体用No.5!$N$11:$N$30,"①")</f>
        <v>0</v>
      </c>
      <c r="C8" s="128">
        <f>COUNTIF(エントリーシート団体用No.1!$N$11:$N$30,"②")+COUNTIF(エントリーシート団体用No.2!$N$11:$N$30,"②")+COUNTIF(エントリーシート団体用No.3!$N$11:$N$30,"②")+COUNTIF(エントリーシート団体用No.4!$N$11:$N$30,"②")+COUNTIF(エントリーシート団体用No.5!$N$11:$N$30,"②")</f>
        <v>0</v>
      </c>
      <c r="D8" s="128">
        <f>COUNTIF(エントリーシート団体用No.1!$N$11:$N$30,"③")+COUNTIF(エントリーシート団体用No.2!$N$11:$N$30,"③")+COUNTIF(エントリーシート団体用No.3!$N$11:$N$30,"③")+COUNTIF(エントリーシート団体用No.4!$N$11:$N$30,"③")+COUNTIF(エントリーシート団体用No.5!$N$11:$N$30,"③")</f>
        <v>0</v>
      </c>
      <c r="E8" s="128">
        <f>COUNTIF(エントリーシート団体用No.1!$N$11:$N$30,"④")+COUNTIF(エントリーシート団体用No.2!$N$11:$N$30,"④")+COUNTIF(エントリーシート団体用No.3!$N$11:$N$30,"④")+COUNTIF(エントリーシート団体用No.4!$N$11:$N$30,"④")+COUNTIF(エントリーシート団体用No.5!$N$11:$N$30,"④")</f>
        <v>0</v>
      </c>
      <c r="F8" s="128">
        <f>COUNTIF(エントリーシート団体用No.1!$N$11:$N$30,"⑤")+COUNTIF(エントリーシート団体用No.2!$N$11:$N$30,"⑤")+COUNTIF(エントリーシート団体用No.3!$N$11:$N$30,"⑤")+COUNTIF(エントリーシート団体用No.4!$N$11:$N$30,"⑤")+COUNTIF(エントリーシート団体用No.5!$N$11:$N$30,"⑤")</f>
        <v>0</v>
      </c>
      <c r="G8" s="128">
        <f>COUNTIF(エントリーシート団体用No.1!$N$11:$N$30,"⑥")+COUNTIF(エントリーシート団体用No.2!$N$11:$N$30,"⑥")+COUNTIF(エントリーシート団体用No.3!$N$11:$N$30,"⑥")+COUNTIF(エントリーシート団体用No.4!$N$11:$N$30,"⑥")+COUNTIF(エントリーシート団体用No.5!$N$11:$N$30,"⑥")</f>
        <v>0</v>
      </c>
      <c r="H8" s="128">
        <f>COUNTIF(エントリーシート団体用No.1!$N$11:$N$30,"⑦")+COUNTIF(エントリーシート団体用No.2!$N$11:$N$30,"⑦")+COUNTIF(エントリーシート団体用No.3!$N$11:$N$30,"⑦")+COUNTIF(エントリーシート団体用No.4!$N$11:$N$30,"⑦")+COUNTIF(エントリーシート団体用No.5!$N$11:$N$30,"⑦")</f>
        <v>0</v>
      </c>
      <c r="I8" s="128">
        <f>COUNTIF(エントリーシート団体用No.1!$N$11:$N$30,"⑧")+COUNTIF(エントリーシート団体用No.2!$N$11:$N$30,"⑧")+COUNTIF(エントリーシート団体用No.3!$N$11:$N$30,"⑧")+COUNTIF(エントリーシート団体用No.4!$N$11:$N$30,"⑧")+COUNTIF(エントリーシート団体用No.5!$N$11:$N$30,"⑧")</f>
        <v>0</v>
      </c>
      <c r="J8" s="128">
        <f>COUNTIF(エントリーシート団体用No.1!$N$11:$N$30,"⑨")+COUNTIF(エントリーシート団体用No.2!$N$11:$N$30,"⑨")+COUNTIF(エントリーシート団体用No.3!$N$11:$N$30,"⑨")+COUNTIF(エントリーシート団体用No.4!$N$11:$N$30,"⑨")+COUNTIF(エントリーシート団体用No.5!$N$11:$N$30,"⑨")</f>
        <v>0</v>
      </c>
      <c r="K8" s="128">
        <f>COUNTIF(エントリーシート団体用No.1!$N$11:$N$30,"⑩")+COUNTIF(エントリーシート団体用No.2!$N$11:$N$30,"⑩")+COUNTIF(エントリーシート団体用No.3!$N$11:$N$30,"⑩")+COUNTIF(エントリーシート団体用No.4!$N$11:$N$30,"⑩")+COUNTIF(エントリーシート団体用No.5!$N$11:$N$30,"⑩")</f>
        <v>0</v>
      </c>
    </row>
    <row r="9" spans="1:11" x14ac:dyDescent="0.15">
      <c r="A9" s="131"/>
      <c r="B9" s="136" t="str">
        <f>IF(B8=0,"",IF(B8=4,"〇",IF(B8&gt;4,"４名以上",IF(B8&lt;4,"４名以下"))))</f>
        <v/>
      </c>
      <c r="C9" s="136" t="str">
        <f t="shared" ref="C9" si="19">IF(C8=0,"",IF(C8=4,"〇",IF(C8&gt;4,"４名以上",IF(C8&lt;4,"４名以下"))))</f>
        <v/>
      </c>
      <c r="D9" s="136" t="str">
        <f t="shared" ref="D9" si="20">IF(D8=0,"",IF(D8=4,"〇",IF(D8&gt;4,"４名以上",IF(D8&lt;4,"４名以下"))))</f>
        <v/>
      </c>
      <c r="E9" s="136" t="str">
        <f t="shared" ref="E9" si="21">IF(E8=0,"",IF(E8=4,"〇",IF(E8&gt;4,"４名以上",IF(E8&lt;4,"４名以下"))))</f>
        <v/>
      </c>
      <c r="F9" s="136" t="str">
        <f t="shared" ref="F9" si="22">IF(F8=0,"",IF(F8=4,"〇",IF(F8&gt;4,"４名以上",IF(F8&lt;4,"４名以下"))))</f>
        <v/>
      </c>
      <c r="G9" s="136" t="str">
        <f t="shared" ref="G9" si="23">IF(G8=0,"",IF(G8=4,"〇",IF(G8&gt;4,"４名以上",IF(G8&lt;4,"４名以下"))))</f>
        <v/>
      </c>
      <c r="H9" s="136" t="str">
        <f t="shared" ref="H9" si="24">IF(H8=0,"",IF(H8=4,"〇",IF(H8&gt;4,"４名以上",IF(H8&lt;4,"４名以下"))))</f>
        <v/>
      </c>
      <c r="I9" s="136" t="str">
        <f t="shared" ref="I9" si="25">IF(I8=0,"",IF(I8=4,"〇",IF(I8&gt;4,"４名以上",IF(I8&lt;4,"４名以下"))))</f>
        <v/>
      </c>
      <c r="J9" s="136" t="str">
        <f t="shared" ref="J9" si="26">IF(J8=0,"",IF(J8=4,"〇",IF(J8&gt;4,"４名以上",IF(J8&lt;4,"４名以下"))))</f>
        <v/>
      </c>
      <c r="K9" s="136" t="str">
        <f t="shared" ref="K9" si="27">IF(K8=0,"",IF(K8=4,"〇",IF(K8&gt;4,"４名以上",IF(K8&lt;4,"４名以下"))))</f>
        <v/>
      </c>
    </row>
    <row r="10" spans="1:11" x14ac:dyDescent="0.15">
      <c r="A10" s="129" t="s">
        <v>126</v>
      </c>
      <c r="B10" s="138">
        <f>COUNTIF(エントリーシート団体用No.1!$O$11:$O$30,"①")+COUNTIF(エントリーシート団体用No.2!$O$11:$O$30,"①")+COUNTIF(エントリーシート団体用No.3!$O$11:$O$30,"①")+COUNTIF(エントリーシート団体用No.4!$O$11:$O$30,"①")+COUNTIF(エントリーシート団体用No.5!$O$11:$O$30,"①")</f>
        <v>0</v>
      </c>
      <c r="C10" s="128">
        <f>COUNTIF(エントリーシート団体用No.1!$O$11:$O$30,"②")+COUNTIF(エントリーシート団体用No.2!$O$11:$O$30,"②")+COUNTIF(エントリーシート団体用No.3!$O$11:$O$30,"②")+COUNTIF(エントリーシート団体用No.4!$O$11:$O$30,"②")+COUNTIF(エントリーシート団体用No.5!$O$11:$O$30,"②")</f>
        <v>0</v>
      </c>
      <c r="D10" s="128">
        <f>COUNTIF(エントリーシート団体用No.1!$O$11:$O$30,"③")+COUNTIF(エントリーシート団体用No.2!$O$11:$O$30,"③")+COUNTIF(エントリーシート団体用No.3!$O$11:$O$30,"③")+COUNTIF(エントリーシート団体用No.4!$O$11:$O$30,"③")+COUNTIF(エントリーシート団体用No.5!$O$11:$O$30,"③")</f>
        <v>0</v>
      </c>
      <c r="E10" s="128">
        <f>COUNTIF(エントリーシート団体用No.1!$O$11:$O$30,"④")+COUNTIF(エントリーシート団体用No.2!$O$11:$O$30,"④")+COUNTIF(エントリーシート団体用No.3!$O$11:$O$30,"④")+COUNTIF(エントリーシート団体用No.4!$O$11:$O$30,"④")+COUNTIF(エントリーシート団体用No.5!$O$11:$O$30,"④")</f>
        <v>0</v>
      </c>
      <c r="F10" s="128">
        <f>COUNTIF(エントリーシート団体用No.1!$O$11:$O$30,"⑤")+COUNTIF(エントリーシート団体用No.2!$O$11:$O$30,"⑤")+COUNTIF(エントリーシート団体用No.3!$O$11:$O$30,"⑤")+COUNTIF(エントリーシート団体用No.4!$O$11:$O$30,"⑤")+COUNTIF(エントリーシート団体用No.5!$O$11:$O$30,"⑤")</f>
        <v>0</v>
      </c>
      <c r="G10" s="128">
        <f>COUNTIF(エントリーシート団体用No.1!$O$11:$O$30,"⑥")+COUNTIF(エントリーシート団体用No.2!$O$11:$O$30,"⑥")+COUNTIF(エントリーシート団体用No.3!$O$11:$O$30,"⑥")+COUNTIF(エントリーシート団体用No.4!$O$11:$O$30,"⑥")+COUNTIF(エントリーシート団体用No.5!$O$11:$O$30,"⑥")</f>
        <v>0</v>
      </c>
      <c r="H10" s="128">
        <f>COUNTIF(エントリーシート団体用No.1!$O$11:$O$30,"⑦")+COUNTIF(エントリーシート団体用No.2!$O$11:$O$30,"⑦")+COUNTIF(エントリーシート団体用No.3!$O$11:$O$30,"⑦")+COUNTIF(エントリーシート団体用No.4!$O$11:$O$30,"⑦")+COUNTIF(エントリーシート団体用No.5!$O$11:$O$30,"⑦")</f>
        <v>0</v>
      </c>
      <c r="I10" s="128">
        <f>COUNTIF(エントリーシート団体用No.1!$O$11:$O$30,"⑧")+COUNTIF(エントリーシート団体用No.2!$O$11:$O$30,"⑧")+COUNTIF(エントリーシート団体用No.3!$O$11:$O$30,"⑧")+COUNTIF(エントリーシート団体用No.4!$O$11:$O$30,"⑧")+COUNTIF(エントリーシート団体用No.5!$O$11:$O$30,"⑧")</f>
        <v>0</v>
      </c>
      <c r="J10" s="128">
        <f>COUNTIF(エントリーシート団体用No.1!$O$11:$O$30,"⑨")+COUNTIF(エントリーシート団体用No.2!$O$11:$O$30,"⑨")+COUNTIF(エントリーシート団体用No.3!$O$11:$O$30,"⑨")+COUNTIF(エントリーシート団体用No.4!$O$11:$O$30,"⑨")+COUNTIF(エントリーシート団体用No.5!$O$11:$O$30,"⑨")</f>
        <v>0</v>
      </c>
      <c r="K10" s="128">
        <f>COUNTIF(エントリーシート団体用No.1!$O$11:$O$30,"⑩")+COUNTIF(エントリーシート団体用No.2!$O$11:$O$30,"⑩")+COUNTIF(エントリーシート団体用No.3!$O$11:$O$30,"⑩")+COUNTIF(エントリーシート団体用No.4!$O$11:$O$30,"⑩")+COUNTIF(エントリーシート団体用No.5!$O$11:$O$30,"⑩")</f>
        <v>0</v>
      </c>
    </row>
    <row r="11" spans="1:11" x14ac:dyDescent="0.15">
      <c r="A11" s="129"/>
      <c r="B11" s="136" t="str">
        <f>IF(B10=0,"",IF(B10=2,"〇",IF(B10&gt;2,"２名以上",IF(B10&lt;2,"２名以下"))))</f>
        <v/>
      </c>
      <c r="C11" s="136" t="str">
        <f t="shared" ref="C11:K11" si="28">IF(C10=0,"",IF(C10=2,"〇",IF(C10&gt;2,"２名以上",IF(C10&lt;2,"２名以下"))))</f>
        <v/>
      </c>
      <c r="D11" s="136" t="str">
        <f t="shared" si="28"/>
        <v/>
      </c>
      <c r="E11" s="136" t="str">
        <f t="shared" si="28"/>
        <v/>
      </c>
      <c r="F11" s="136" t="str">
        <f t="shared" si="28"/>
        <v/>
      </c>
      <c r="G11" s="136" t="str">
        <f t="shared" si="28"/>
        <v/>
      </c>
      <c r="H11" s="136" t="str">
        <f t="shared" si="28"/>
        <v/>
      </c>
      <c r="I11" s="136" t="str">
        <f t="shared" si="28"/>
        <v/>
      </c>
      <c r="J11" s="136" t="str">
        <f t="shared" si="28"/>
        <v/>
      </c>
      <c r="K11" s="136" t="str">
        <f t="shared" si="28"/>
        <v/>
      </c>
    </row>
    <row r="15" spans="1:11" x14ac:dyDescent="0.15">
      <c r="B15" s="145"/>
      <c r="C15" s="5" t="s">
        <v>142</v>
      </c>
    </row>
    <row r="16" spans="1:11" x14ac:dyDescent="0.15">
      <c r="B16" s="146"/>
      <c r="C16" s="5" t="s">
        <v>143</v>
      </c>
    </row>
    <row r="17" spans="2:3" x14ac:dyDescent="0.15">
      <c r="B17" s="147"/>
      <c r="C17" s="5" t="s">
        <v>144</v>
      </c>
    </row>
  </sheetData>
  <sheetProtection password="CC09" sheet="1" objects="1" scenarios="1"/>
  <mergeCells count="5">
    <mergeCell ref="A2:A3"/>
    <mergeCell ref="A4:A5"/>
    <mergeCell ref="A6:A7"/>
    <mergeCell ref="A8:A9"/>
    <mergeCell ref="A10:A11"/>
  </mergeCells>
  <phoneticPr fontId="1"/>
  <conditionalFormatting sqref="B3:K3 B5:K5 B7:K7 B9:K9">
    <cfRule type="cellIs" dxfId="5" priority="17" operator="equal">
      <formula>"４名以上"</formula>
    </cfRule>
  </conditionalFormatting>
  <conditionalFormatting sqref="B3:K3 B5:K5 B7:K7 B9:K9">
    <cfRule type="cellIs" dxfId="4" priority="16" operator="equal">
      <formula>"４名以下"</formula>
    </cfRule>
  </conditionalFormatting>
  <conditionalFormatting sqref="B2:K2 B4:K4 B6:K6 B8:K8">
    <cfRule type="cellIs" dxfId="20" priority="15" operator="greaterThan">
      <formula>4</formula>
    </cfRule>
  </conditionalFormatting>
  <conditionalFormatting sqref="B2:K2 B4:K4 B6:K6 B8:K8">
    <cfRule type="cellIs" dxfId="19" priority="14" operator="lessThan">
      <formula>4</formula>
    </cfRule>
  </conditionalFormatting>
  <conditionalFormatting sqref="B2:K2 B4:K4 B6:K6 B8:K8">
    <cfRule type="cellIs" dxfId="18" priority="13" operator="equal">
      <formula>0</formula>
    </cfRule>
  </conditionalFormatting>
  <conditionalFormatting sqref="B10:K10">
    <cfRule type="cellIs" dxfId="15" priority="10" operator="greaterThan">
      <formula>2</formula>
    </cfRule>
  </conditionalFormatting>
  <conditionalFormatting sqref="B10:K10">
    <cfRule type="cellIs" dxfId="14" priority="9" operator="lessThan">
      <formula>2</formula>
    </cfRule>
  </conditionalFormatting>
  <conditionalFormatting sqref="B10:K10">
    <cfRule type="cellIs" dxfId="13" priority="8" operator="equal">
      <formula>0</formula>
    </cfRule>
  </conditionalFormatting>
  <conditionalFormatting sqref="B2:K2 B4:K4 B6:K6 B8:K8">
    <cfRule type="cellIs" dxfId="12" priority="7" operator="equal">
      <formula>4</formula>
    </cfRule>
  </conditionalFormatting>
  <conditionalFormatting sqref="B3:K3 B5:K5 B7:K7 B9:K9">
    <cfRule type="cellIs" dxfId="3" priority="6" operator="equal">
      <formula>"〇"</formula>
    </cfRule>
  </conditionalFormatting>
  <conditionalFormatting sqref="B10:K10">
    <cfRule type="cellIs" dxfId="11" priority="5" operator="equal">
      <formula>2</formula>
    </cfRule>
  </conditionalFormatting>
  <conditionalFormatting sqref="B11:K11">
    <cfRule type="cellIs" dxfId="2" priority="3" operator="equal">
      <formula>"４名以上"</formula>
    </cfRule>
  </conditionalFormatting>
  <conditionalFormatting sqref="B11:K11">
    <cfRule type="cellIs" dxfId="1" priority="2" operator="equal">
      <formula>"４名以下"</formula>
    </cfRule>
  </conditionalFormatting>
  <conditionalFormatting sqref="B11:K11">
    <cfRule type="cellIs" dxfId="0" priority="1" operator="equal">
      <formula>"〇"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エントリーシート団体用記入例</vt:lpstr>
      <vt:lpstr>エントリーシート団体用No.1</vt:lpstr>
      <vt:lpstr>エントリーシート団体用No.2</vt:lpstr>
      <vt:lpstr>エントリーシート団体用No.3</vt:lpstr>
      <vt:lpstr>エントリーシート団体用No.4</vt:lpstr>
      <vt:lpstr>エントリーシート団体用No.5</vt:lpstr>
      <vt:lpstr>カテゴリー</vt:lpstr>
      <vt:lpstr>エントリー一覧</vt:lpstr>
      <vt:lpstr>リレー確認表</vt:lpstr>
      <vt:lpstr>会計</vt:lpstr>
      <vt:lpstr>以外</vt:lpstr>
      <vt:lpstr>以外１</vt:lpstr>
      <vt:lpstr>中高</vt:lpstr>
      <vt:lpstr>中高１</vt:lpstr>
    </vt:vector>
  </TitlesOfParts>
  <Manager/>
  <Company>Unknown Organization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eshimahideo</dc:creator>
  <cp:keywords/>
  <dc:description/>
  <cp:lastModifiedBy>tomomi</cp:lastModifiedBy>
  <cp:revision/>
  <dcterms:created xsi:type="dcterms:W3CDTF">1999-06-28T13:03:53Z</dcterms:created>
  <dcterms:modified xsi:type="dcterms:W3CDTF">2023-07-23T03:01:25Z</dcterms:modified>
  <cp:category/>
  <cp:contentStatus/>
</cp:coreProperties>
</file>